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620" activeTab="0"/>
  </bookViews>
  <sheets>
    <sheet name="KPI_4.3" sheetId="1" r:id="rId1"/>
    <sheet name="นต." sheetId="2" r:id="rId2"/>
    <sheet name="นศ." sheetId="3" r:id="rId3"/>
    <sheet name="มศ." sheetId="4" r:id="rId4"/>
    <sheet name="รศ." sheetId="5" r:id="rId5"/>
    <sheet name="วจ." sheetId="6" r:id="rId6"/>
    <sheet name="ศป." sheetId="7" r:id="rId7"/>
    <sheet name="ศษ." sheetId="8" r:id="rId8"/>
    <sheet name="ศศ." sheetId="9" r:id="rId9"/>
    <sheet name="สทว." sheetId="10" r:id="rId10"/>
    <sheet name="สทศ." sheetId="11" r:id="rId11"/>
    <sheet name="สวพ." sheetId="12" r:id="rId12"/>
    <sheet name="พศ." sheetId="13" r:id="rId13"/>
    <sheet name="วส." sheetId="14" r:id="rId14"/>
    <sheet name="วท." sheetId="15" r:id="rId15"/>
    <sheet name="กส." sheetId="16" r:id="rId16"/>
  </sheets>
  <definedNames>
    <definedName name="_xlfn.AGGREGATE" hidden="1">#NAME?</definedName>
    <definedName name="_xlnm.Print_Area" localSheetId="0">'KPI_4.3'!$A$1:$R$31</definedName>
    <definedName name="_xlnm.Print_Area" localSheetId="15">'กส.'!$A$1:$G$31</definedName>
    <definedName name="_xlnm.Print_Area" localSheetId="1">'นต.'!$A$1:$G$24</definedName>
    <definedName name="_xlnm.Print_Area" localSheetId="2">'นศ.'!$A$1:$G$27</definedName>
    <definedName name="_xlnm.Print_Area" localSheetId="12">'พศ.'!$A$1:$G$23</definedName>
    <definedName name="_xlnm.Print_Area" localSheetId="3">'มศ.'!$A$1:$G$27</definedName>
    <definedName name="_xlnm.Print_Area" localSheetId="4">'รศ.'!$A$1:$G$28</definedName>
    <definedName name="_xlnm.Print_Area" localSheetId="5">'วจ.'!$A$1:$G$32</definedName>
    <definedName name="_xlnm.Print_Area" localSheetId="14">'วท.'!$A$1:$G$24</definedName>
    <definedName name="_xlnm.Print_Area" localSheetId="13">'วส.'!$A$1:$G$27</definedName>
    <definedName name="_xlnm.Print_Area" localSheetId="6">'ศป.'!$A$1:$G$23</definedName>
    <definedName name="_xlnm.Print_Area" localSheetId="8">'ศศ.'!$A$1:$G$22</definedName>
    <definedName name="_xlnm.Print_Area" localSheetId="7">'ศษ.'!$A$1:$G$23</definedName>
    <definedName name="_xlnm.Print_Area" localSheetId="9">'สทว.'!$A$1:$G$23</definedName>
    <definedName name="_xlnm.Print_Area" localSheetId="10">'สทศ.'!$A$1:$G$27</definedName>
    <definedName name="_xlnm.Print_Area" localSheetId="11">'สวพ.'!$A$1:$G$33</definedName>
    <definedName name="_xlnm.Print_Titles" localSheetId="15">'กส.'!$4:$4</definedName>
    <definedName name="_xlnm.Print_Titles" localSheetId="1">'นต.'!$4:$4</definedName>
    <definedName name="_xlnm.Print_Titles" localSheetId="2">'นศ.'!$4:$4</definedName>
    <definedName name="_xlnm.Print_Titles" localSheetId="12">'พศ.'!$4:$4</definedName>
    <definedName name="_xlnm.Print_Titles" localSheetId="3">'มศ.'!$4:$4</definedName>
    <definedName name="_xlnm.Print_Titles" localSheetId="4">'รศ.'!$4:$4</definedName>
    <definedName name="_xlnm.Print_Titles" localSheetId="5">'วจ.'!$4:$4</definedName>
    <definedName name="_xlnm.Print_Titles" localSheetId="14">'วท.'!$4:$4</definedName>
    <definedName name="_xlnm.Print_Titles" localSheetId="13">'วส.'!$4:$4</definedName>
    <definedName name="_xlnm.Print_Titles" localSheetId="6">'ศป.'!$4:$4</definedName>
    <definedName name="_xlnm.Print_Titles" localSheetId="8">'ศศ.'!$4:$4</definedName>
    <definedName name="_xlnm.Print_Titles" localSheetId="7">'ศษ.'!$4:$4</definedName>
    <definedName name="_xlnm.Print_Titles" localSheetId="9">'สทว.'!$4:$4</definedName>
    <definedName name="_xlnm.Print_Titles" localSheetId="10">'สทศ.'!$4:$4</definedName>
    <definedName name="_xlnm.Print_Titles" localSheetId="11">'สวพ.'!$4:$4</definedName>
  </definedNames>
  <calcPr fullCalcOnLoad="1"/>
</workbook>
</file>

<file path=xl/sharedStrings.xml><?xml version="1.0" encoding="utf-8"?>
<sst xmlns="http://schemas.openxmlformats.org/spreadsheetml/2006/main" count="584" uniqueCount="249">
  <si>
    <t>หน่วยงาน</t>
  </si>
  <si>
    <t>รวมระดับมหาวิทยาลัย</t>
  </si>
  <si>
    <t>รวม</t>
  </si>
  <si>
    <t>เกณฑ์ :</t>
  </si>
  <si>
    <t>สำนักทะเบียนและวัดผล</t>
  </si>
  <si>
    <t>สำนักเทคโนโลยีการศึกษา</t>
  </si>
  <si>
    <t>สถาบันวิจัยและพัฒนา</t>
  </si>
  <si>
    <t>สัดส่วน</t>
  </si>
  <si>
    <t>ภายใน</t>
  </si>
  <si>
    <t>ภายนอก</t>
  </si>
  <si>
    <t>เงินสนับสนุนงานวิจัยและงานสร้างสรรค์ภายใน</t>
  </si>
  <si>
    <t>เงินสนับสนุน</t>
  </si>
  <si>
    <t>วิจัยสถาบัน</t>
  </si>
  <si>
    <t>ชื่อนักวิจัย</t>
  </si>
  <si>
    <t>ชื่อโครงการ / งานวิจัย</t>
  </si>
  <si>
    <t>งบประมาณรวม</t>
  </si>
  <si>
    <t>จำนวนผู้วิจัย</t>
  </si>
  <si>
    <t>งบประมาณจัดสรร</t>
  </si>
  <si>
    <t>เลขที่สัญญา</t>
  </si>
  <si>
    <t>การศึกษาทางไกล</t>
  </si>
  <si>
    <t>จำนวนอาจารย์</t>
  </si>
  <si>
    <t>/นักวิจัยที่ได้รับทุน</t>
  </si>
  <si>
    <t></t>
  </si>
  <si>
    <t>กลุ่ม :  วิทยาศาสตร์สุขภาพ</t>
  </si>
  <si>
    <t>สาขาวิชาวิทยาศาสตร์สุขภาพ</t>
  </si>
  <si>
    <t>สาขาวิชาพยาบาลศาสตร์</t>
  </si>
  <si>
    <t>กลุ่ม :  วิทยาศาสตร์และเทคโนโลยี</t>
  </si>
  <si>
    <t>สาขาวิชาวิทยาศาสตร์และเทคโนโลยี</t>
  </si>
  <si>
    <t>กลุ่ม : มนุษยศาสตร์และสังคมศาสตร์</t>
  </si>
  <si>
    <t>สาขาวิชาศิลปศาสตร์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</si>
  <si>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</si>
  <si>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</si>
  <si>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</si>
  <si>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สาขาวิชานิติศาสตร์</t>
  </si>
  <si>
    <t>สาขาวิชาเศรษฐศาสตร์</t>
  </si>
  <si>
    <t>สาขาวิชามนุษยนิเวศศาสตร์</t>
  </si>
  <si>
    <t>สาขาวิชารัฐศาสตร์</t>
  </si>
  <si>
    <t>รวมระดับสาขาวิชา</t>
  </si>
  <si>
    <t>รวมระดับสำนัก / สถาบัน</t>
  </si>
  <si>
    <t>รัตนโกสินทร์</t>
  </si>
  <si>
    <t>กองทุน</t>
  </si>
  <si>
    <t>งบด้าน</t>
  </si>
  <si>
    <t>งบประมาณ</t>
  </si>
  <si>
    <t>บริการแก่สังคม</t>
  </si>
  <si>
    <t>งบฯ</t>
  </si>
  <si>
    <t>เงินรายได้</t>
  </si>
  <si>
    <t>อาจารย์/นักวิจัยทั้งหมด</t>
  </si>
  <si>
    <t>กลุ่มสาขาวิชา</t>
  </si>
  <si>
    <t>จำนวนเงินสนับสนุนงานวิจัยหรืองานสร้างสรรค์จากภายในและภายนอกสถาบันที่กำหนดให้เป็นคะแนนเต็ม 5</t>
  </si>
  <si>
    <t xml:space="preserve">วิทยาศาสตร์สุขภาพ  </t>
  </si>
  <si>
    <t>50,000 บาทขึ้นไปต่อคน</t>
  </si>
  <si>
    <t xml:space="preserve">วิทยาศาสตร์และเทคโนโลยี  </t>
  </si>
  <si>
    <t>60,000 บาทขึ้นไปต่อคน</t>
  </si>
  <si>
    <t>มนุษยศาสตร์และสังคมศาสตร์</t>
  </si>
  <si>
    <t>25,000 บาทขึ้นไปต่อคน</t>
  </si>
  <si>
    <t>ผลการประเมิน</t>
  </si>
  <si>
    <t xml:space="preserve">       </t>
  </si>
  <si>
    <t>แหล่งที่มา :  สถาบันวิจัยและพัฒนา</t>
  </si>
  <si>
    <t xml:space="preserve">สาขาวิชาวิทยาศาสตร์สุขภาพ     กลุ่มวิทยาศาสตร์สุขภาพ </t>
  </si>
  <si>
    <t>รวมทั้งสิ้น</t>
  </si>
  <si>
    <t>แหล่งทุน : ทุนวิจัยพื้นฐานสาขาวิชา</t>
  </si>
  <si>
    <t>แหล่งทุน : งบด้านการศึกษาทางไกล</t>
  </si>
  <si>
    <t>แหล่งทุน : วิจัยสถาบัน</t>
  </si>
  <si>
    <t>แหล่งทุน : งบประมาณแผ่นดิน (ปกติ)</t>
  </si>
  <si>
    <t xml:space="preserve">สาขาวิชาพยาบาลศาสตร์   กลุ่มวิทยาศาสตร์สุขภาพ </t>
  </si>
  <si>
    <t>สาขาวิชาวิทยาศาสตร์และเทคโนโลยี    กลุ่มวิทยาศาสตร์และเทคโนโลยี</t>
  </si>
  <si>
    <t>สาขาวิชาส่งเสริมการเกษตรและสหกรณ์   กลุ่มวิทยาศาสตร์และเทคโนโลยี</t>
  </si>
  <si>
    <t>สาขาวิชาศิลปศาสตร์   กลุ่มมนุษยศาสตร์และสังคมศาสตร์</t>
  </si>
  <si>
    <t>สาขาวิชานิเทศศาสตร์  กลุ่มมนุษยศาสตร์และสังคมศาสตร์</t>
  </si>
  <si>
    <t>สาขาวิชาศึกษาศาสตร์  กลุ่มมนุษยศาสตร์และสังคมศาสตร์</t>
  </si>
  <si>
    <t>สาขาวิชาวิทยาการจัดการ กลุ่มมนุษยศาสตร์และสังคมศาสตร์</t>
  </si>
  <si>
    <t>สาขาวิชาเศรษฐศาสตร์ กลุ่มมนุษยศาสตร์และสังคมศาสตร์</t>
  </si>
  <si>
    <t>ที่</t>
  </si>
  <si>
    <t>แหล่งทุน : กองทุนรัตนโกสินทร์สมโภช 200 ปี</t>
  </si>
  <si>
    <t>แหล่งทุน : งบประมาณแผ่นดิน (บริการวิชาการแก่สังคม)</t>
  </si>
  <si>
    <t>แหล่งทุน : เงินสนับสนุนภายนอก</t>
  </si>
  <si>
    <t>รวมเงินสนับสนุนภายใน</t>
  </si>
  <si>
    <t>สาขาวิชามนุษยนิเวศศาสตร์ กลุ่มมนุษยศาสตร์และสังคมศาสตร์</t>
  </si>
  <si>
    <t>สาขาวิชารัฐศาสตร์ กลุ่มมนุษยศาสตร์และสังคมศาสตร์</t>
  </si>
  <si>
    <t>ของสาขาวิชา / หน่วยงานภายใน</t>
  </si>
  <si>
    <t>จำนวนอาจารย์/นักวิจัย (ไม่นับซ่ำ)</t>
  </si>
  <si>
    <t>สาขาวิชาเกษตรศาสตร์และสหกรณ์</t>
  </si>
  <si>
    <t xml:space="preserve">ตัวบ่งชี้ที่ 4.3 (สกอ.) เงินสนับสนุนงานวิจัยและงานสร้างสรรค์ต่อจำนวนอาจารย์ประจำและนักวิจัยประจำ </t>
  </si>
  <si>
    <t>ตัวบ่งชี้ที่ 4.3 เงินสนับสนุนงานวิจัยและงานสร้างสรรค์ต่อจำนวนอาจารย์ประจำและนักวิจัยประจำ (สกอ. 4.3)</t>
  </si>
  <si>
    <t>แหล่งทุน : เงินรายได้ของสาขาวิชา / หน่วยงานภายในมหาวิทยาลัย</t>
  </si>
  <si>
    <t>หมายเหตุ   จำนวนอาจารย์ประจำ/นักวิจัยประจำไม่รวมที่ลาศึกษาต่อ</t>
  </si>
  <si>
    <t>สาขาวิชานิติศาสตร์ กลุ่มมนุษยศาสตร์และสังคมศาสตร์</t>
  </si>
  <si>
    <t>คะแนน</t>
  </si>
  <si>
    <r>
      <t>หมายเหตุ   1.  จำนวนอาจารย์ประจำ/นักวิจัย</t>
    </r>
    <r>
      <rPr>
        <u val="single"/>
        <sz val="15"/>
        <color indexed="8"/>
        <rFont val="TH SarabunPSK"/>
        <family val="2"/>
      </rPr>
      <t>ไม่ร</t>
    </r>
    <r>
      <rPr>
        <sz val="15"/>
        <color indexed="8"/>
        <rFont val="TH SarabunPSK"/>
        <family val="2"/>
      </rPr>
      <t>วมที่ลาศึกษาต่อ</t>
    </r>
  </si>
  <si>
    <t>แผ่นดิน 
(ปกติ)</t>
  </si>
  <si>
    <t>รศ.ดร.พอพันธ์  อุยยานนท์</t>
  </si>
  <si>
    <t>รศ.ดร.ชลาภรณ์  สุวรรณสัมฤทธิ์</t>
  </si>
  <si>
    <t>รศ.บำเพ็ญ  เขียวหวาน</t>
  </si>
  <si>
    <t>รศ.ดร.บุญเสริม  หุตะแพทย์</t>
  </si>
  <si>
    <t>รศ.ดร.สัจจา  บรรจงศิริ</t>
  </si>
  <si>
    <t>อ.ดร.กรรณ จรรยาวุฒิวรรณ์</t>
  </si>
  <si>
    <t>รศ.ผกามาศ  ผจญแกล้ว</t>
  </si>
  <si>
    <t>อ.ดร.วสุ  สุวรรณวิหค</t>
  </si>
  <si>
    <t>รศ.ดร.จินดา  ขลิบทอง</t>
  </si>
  <si>
    <t xml:space="preserve">              รอบปีที่ใช้นับผลงาน : ปีงบประมาณ 2560 (1 ต.ค. 59 - 30 ก.ย. 60)</t>
  </si>
  <si>
    <t>ตัวบ่งชี้ที่ 4.3 (สกอ.) เงินสนับสนุนงานวิจัยและงานสร้างสรรค์จากภายในและภายนอกสถาบันต่อจำนวนอาจารย์ประจำและนักวิจัยประจำ ประจำปีงบประมาณ พ.ศ. 2560</t>
  </si>
  <si>
    <t>การประเมินหลักสูตรรัฐประศาสนศาสตรบัณฑิต แขนงวิชาบริหารรัฐกิจ วิชาเอกการบริหารการปกครองท้องที่ โครงการความร่วมมือระหว่างกรมการปกครอง กระทรวงมหาดไทยกับมหาวิทยาลัยสุโขทัยธรรมาธิราช</t>
  </si>
  <si>
    <t>รศ. ดร.วรรณธรรม  กาญจนสุวรรณ</t>
  </si>
  <si>
    <t>ฝวส. 2/2560 ลว. 27 ม.ค. 60</t>
  </si>
  <si>
    <t>โครงการประเมินความพึงพอใจของผู้รับบริการในการพิจารณากำหนดเงินประโยชน์ตอบแทนอื่นเป็นกรณีพิเศษ อันมีลักษณะเป็นเงินรางวัลประจำปีสำหรับพนักงานส่วนท้องถิ่น ลูกจ้างและพนักงานจ้างขององค์กรปกครองส่วนท้องถิ่น ประจำปี พ.ศ.2559</t>
  </si>
  <si>
    <t>รศ.ดร.วิทยาธร ท่อแก้ว</t>
  </si>
  <si>
    <t xml:space="preserve">โครงการพัฒนาศักยภาพการจัดทำควบคุมภายในของ สตง. (แบบใหม่) และแนวทางการตรวจสอบข้อผิดพลาดของ สตง. ครั้งที่ 1 </t>
  </si>
  <si>
    <t>โครงการ "การพัฒนาศักยภาพงานสภาท้องถิ่น แนวทางการควบรวมท้องถิ่น และรูปแบบขององ์กรปกครองส่วนท้องถิ่น ตามแนวทางการปฏิรูป ภายใต้รัฐธรรมนูญฉบับล่าสุด" ครั้งที่ 1</t>
  </si>
  <si>
    <t xml:space="preserve">โครงการพัฒนาศักยภาพการจัดทำควบคุมภายในของ สตง. (แบบใหม่) และแนวทางการตรวจสอบข้อผิดพลาดของ สตง. ครั้งที่ 2 </t>
  </si>
  <si>
    <t xml:space="preserve">โครงการพัฒนาศักยภาพงานสภาท้องถิ่น แนวทางการควบคุมรวมท้องถิ่น และรูปแบบขององค์กรปกครองส่วนท้องถิ่นตามแนวทางการปฏิรูป ภายใต้รัฐธรรมนูญฉบับล่าสุด ครั้งที่ 2 </t>
  </si>
  <si>
    <t>โครงการพัฒนาศักยภาพงานสภาท้องถิ่น แนวทางการควบคุมรวมท้องถิ่น และรูปแบบขององค์กรปกครองส่วนท้องถิ่นตามแนวทางการปฏิรูป ภายใต้รัฐธรรมนูญฉบับล่าสุด ครั้งที่ 3</t>
  </si>
  <si>
    <t>2/2560 (21 ต.ค.59)</t>
  </si>
  <si>
    <t>145/2559 (28 พ.ย. 59)</t>
  </si>
  <si>
    <t>146/2559 (28 พ.ย. 59)</t>
  </si>
  <si>
    <t>148/2559 (28 ธ.ค. 59)</t>
  </si>
  <si>
    <t>01/2560 (17 ม.ค. 60)</t>
  </si>
  <si>
    <t>โครงการศึกษาสถานการณ์การตั้งครรภ์ในวัยรุ่นที่อยู่นอกระบบการศึกษาเพื่อป้องกันและแก้ไขปัญหาการตั้งครรภ์ในวัยรุ่น</t>
  </si>
  <si>
    <t>รศ.ดร.สุรีย์  เข็มทอง</t>
  </si>
  <si>
    <t>7/2560 (26 ธ.ค. 59)</t>
  </si>
  <si>
    <t>การพัฒนารูปแบบบห้องเรียนเสมือนจริงเพื่อส่งเสริมทักษะปฏิบัติตามหลักทฤษฎีพหุปัญญาสำหรับนักเรียนอาชีวศึกษา</t>
  </si>
  <si>
    <t>ปัจจัยที่มีผลต่อคุณภาพการบริการสาธารณะทางอิเล็กทรอนิกส์ของสถาบันอุดมศึกษาจากมุมมองนโยบายสาธารณะ และการจัดการเชิงกลยุทธ์</t>
  </si>
  <si>
    <t>กลยุทธ์การแข่งขันของผู้รับเหมาก่อสร้างไทยในการจัดการโครงการก่อสร้างในกลุ่มประเทศ CLMV กรณีศึกษาสาธารณรัฐประชาธิปไตยประชาชนลาว (สปป.ลาว) และสหภาพเมียนมาร์</t>
  </si>
  <si>
    <t>อ.ดร.ลักษณา  ศิริวรรณ</t>
  </si>
  <si>
    <t xml:space="preserve">รศ.ดร.ทิพวรรณ บุณย์เพิ่ม </t>
  </si>
  <si>
    <t>ฝปส. 1/2560 ลว. 9 พ.ย. 59</t>
  </si>
  <si>
    <t>ฝปส .2/2560 ลว. 9 พ.ย. 59</t>
  </si>
  <si>
    <t>ฝปส. 3/2560 ลว. 9 พ.ย. 59</t>
  </si>
  <si>
    <t>ผศ.ดร.เฉลิมศักดิ์ ตุ้มหิรัญ</t>
  </si>
  <si>
    <t>อ.เพชร  ทวีวงษ์</t>
  </si>
  <si>
    <t>นางปาลีรัตน์  การดี</t>
  </si>
  <si>
    <t>การพัฒนารูปแบบการสื่อสารเพื่อการส่งเสริมการท่องเที่ยวเชิงเกษตรอย่างยั่งยืน</t>
  </si>
  <si>
    <t>แนวทางการบริหารจัดการทรัพยากรน้ำแบบมีส่วนร่วมของภาคประชาชน : กรณีศึกษาพื้นที่ลุ่มน้ำน่าน</t>
  </si>
  <si>
    <t>ฝปส. 4/2560 ลว. 9 พ.ย. 59</t>
  </si>
  <si>
    <t>ฝปส. 6/2560 ลว. 9 พ.ย. 59</t>
  </si>
  <si>
    <t>ผศ.ดร.อภิญญา  วนเศรษฐ</t>
  </si>
  <si>
    <t>แนวทางพัฒนาการท่องเที่ยวเชิงนิเวศ: กรณีการท่องเที่ยวชมหิ่งห้อย อ.อัมพวา จ.สมุทรสงคราม</t>
  </si>
  <si>
    <t>ฝปส. 5/2560 ลว. 9 พ.ย. 59</t>
  </si>
  <si>
    <t>บทบาทการค้าและการลงทุนระหว่างประเทศต่อการเติบโตทางเศรษฐกิจและความเหลื่อมล้ำของการกระจายผลประโยชน์</t>
  </si>
  <si>
    <t>ฝปส. 7/2560 ลว. 9 พ.ย. 59</t>
  </si>
  <si>
    <t>การพัฒนารูปแบบแหล่งเรียนรู้ออนไลน์แบบมีส่วนร่วมบนฐานสิ่งแวดล้อมชุมชน</t>
  </si>
  <si>
    <t>ฝปส. 8/2560 ลว. 9 พ.ย. 59</t>
  </si>
  <si>
    <t>รศ.สุบรรณ  ณ อยุธยา</t>
  </si>
  <si>
    <t xml:space="preserve">รศ.ดร.อนุชา  ภูริพันธุ์ภิญโญ </t>
  </si>
  <si>
    <t>การวิเคราะห์ประสิทธิ์ภาพและปัจจัยที่มีผลต่อประสิทธิ์ภาพของสหกรณ์การเกษตรในเขตพื้นที่ภาคกลางตอนบนของประเทศไทย</t>
  </si>
  <si>
    <t>ฝปส. 9/2560 ลว. 9 พ.ย. 59</t>
  </si>
  <si>
    <t>ผศ.ดร.กุลกานต์ อภิวัฒนลังการ</t>
  </si>
  <si>
    <t>รศ.ประกายรัตน์ ภัทรธิติ</t>
  </si>
  <si>
    <t>การพัฒนาโปรแกรมแทรกแซงการมีพฤติกรรมเสี่ยงทางเพศของวัยรุ่นโดยใช้สื่อสังคมออนไลน์</t>
  </si>
  <si>
    <t>ฝปส. 10/2560 ลว. 9 พ.ย. 59</t>
  </si>
  <si>
    <t>ขบวนการเคลื่อนไหวทางสังคมแนวใหม่: ศึกษากรณีของการปฏิรูปและการจัดการที่ดินในรูปแบบของโฉนดชุมชนในประเทศไทย</t>
  </si>
  <si>
    <t>ฝปส. 11/2560 ลว. 21 พ.ย. 59</t>
  </si>
  <si>
    <t xml:space="preserve">อ.ชัยวัฒน์   ม่านศรีสุข </t>
  </si>
  <si>
    <t xml:space="preserve">รศ.ดร.จุมพล  หนิมพานิช   </t>
  </si>
  <si>
    <t>อ.ดร. ชมภูนุช  หนุ่นนาค</t>
  </si>
  <si>
    <t>ฝปส. 12/2560 ลว. 25 พ.ย. 59</t>
  </si>
  <si>
    <t>วาทกรรมการพัฒนาทุนทางสังคม: ความยั่งยืนของชุมชนที่เข้มแข็ง</t>
  </si>
  <si>
    <t>ผศ.ดร.วรวลัญช์  โรจนพล</t>
  </si>
  <si>
    <t>อ.กรรพุม  บุญทวี</t>
  </si>
  <si>
    <t>จริยธรรมในงานบรรณาธิการหนังสือพิมพ์ออนไลน์</t>
  </si>
  <si>
    <t>ฝปส. 13/2560 ลว. 6 ธ.ค.59</t>
  </si>
  <si>
    <t>การพัฒนาบรรจุภัณฑ์สำหรับกล้วยหอมทองเพื่อการส่งออก</t>
  </si>
  <si>
    <t>ฝปส. 14/2560 ลว. 18 ม.ค. 60</t>
  </si>
  <si>
    <t xml:space="preserve">              2. รอบปีที่ใช้นับผลงาน : ปีงบประมาณ 2560 (1 ต.ค. 59 - 30 ก.ย. 60)</t>
  </si>
  <si>
    <t>โครงการพัฒนาศักยภาพสภาท้องถิ่นขององค์กรปกครองส่วนท้องถิ่นตามแนวทางการปฏิรูปภายใต้รัฐธรรมนูญฉบับล่าสุด ครั้งที่ 3</t>
  </si>
  <si>
    <t>2/2560 (16 ก.พ. 60)</t>
  </si>
  <si>
    <t>147/2559 (28 ธ.ค. 59)</t>
  </si>
  <si>
    <t>รศ.ดร.เบญจมาศ  อยู่ประเสริฐ</t>
  </si>
  <si>
    <t>รศ.ดร.ดุสิต  เวชกิจ</t>
  </si>
  <si>
    <t>โครงการพัฒนาเครือข่ายผู้ประกอบการเกษตรสีเขียวสู่ผู้บริโภคเพื่อการสร้างเสริมสุขภาพด้วยการเรียนรู้ผ่านเทคโนโลยีสารสนเทศ</t>
  </si>
  <si>
    <t>60-00-0098 ลว.18 ก.พ. 60</t>
  </si>
  <si>
    <t>โครงการส่งเสริมคุณภาพบริการปรับเปลี่ยนพฤติกรรมเสี่ยงในกลุ่มภาวะโรคเมตาบอลิก เขตพื้นที่กรุงเทพมหานคร ปี 2560</t>
  </si>
  <si>
    <t>รศ.ดร.นิตยา  เพ็ญศิรินภา</t>
  </si>
  <si>
    <t>60A00481 ลว.1 ก.พ. 60</t>
  </si>
  <si>
    <t>ความกลัวความตายกับปรัชญาการเมือง</t>
  </si>
  <si>
    <t>รศ.ดร.พิศาล  มุกดารัศมี</t>
  </si>
  <si>
    <t>ฝปส. 21/2560 ลว. 23 พ.ค..60)</t>
  </si>
  <si>
    <t>ผศ.ดร.อารีรักษ์  มีแจ้ง</t>
  </si>
  <si>
    <t>รศ.ธนรัชฏ์  ศิริสวัสดิ์</t>
  </si>
  <si>
    <t>รศ.ดร.วาสนา  ทวีกุลทรัพย์</t>
  </si>
  <si>
    <t>การพัฒนาชุดฝึกอบรมผ่านเว็บ เรื่อง การสอนกลวิธีการอ่านสำหรับครูผู้สอนภาษาอังกฤษระดับมัธยมศึกษา</t>
  </si>
  <si>
    <t>การพัฒนาหลักสูตรรายวิชาเพิ่มเติมโดยบรูณาการหลักปรัญาของเศรษฐกิจพอเพียงสำหรับครูผู้สอนกลุ่มสาระการเรียนรู้สังคมศึกษา ศาสนา และวัฒนธรรม</t>
  </si>
  <si>
    <t>ระบบการออกแบบการใช้สื่อเพื่อการสอนแบบบรูณาการ</t>
  </si>
  <si>
    <t>การพัฒนาโปรแกรมการส่งเสริมสุขภาพแบบมีส่วนร่วมสำหรับผู้สูงอายุที่ป่วยด้วยโรคไม่ติดต่อเรื้อรัง ของศูนย์บริการสาธารณสุข เทศบาลนครนนทบุรี</t>
  </si>
  <si>
    <t xml:space="preserve">รศ.ดร.นิตยา  เพ็ญศิรินภา </t>
  </si>
  <si>
    <t xml:space="preserve">อาจารย์ ดร.ธีระวุธ  ธรรมกุล </t>
  </si>
  <si>
    <t>การประยุกต์ระบบสากล GHS ในผลิตภัณฑ์ชุมชนที่ใช้ในบ้านเรือนในจังหวัดนนทบุรี</t>
  </si>
  <si>
    <t>รศ.ดร.ศริศักดิ์  สุนทรไชย</t>
  </si>
  <si>
    <t>อาจารย์สุมัจฉรา  มานะชีวกุล</t>
  </si>
  <si>
    <t>การดูแลครอบครัวเด็กป่วยโรคมะเร็ง : การทบทวนวรรณกรรมอย่างเป็นระบบ</t>
  </si>
  <si>
    <t>การปรับปรุงสมรรถนะการจัดการโซ่อุปทานของวิสาหกิจชุมชนข้าว ในจังหวัดนนทบุรี</t>
  </si>
  <si>
    <t>อาจารย์วราภรณ์  สุขแสนชนานันท์</t>
  </si>
  <si>
    <t xml:space="preserve">อาจารย์กัลยนุช  กิตติพงศ์พิทยา </t>
  </si>
  <si>
    <t xml:space="preserve">อาจารย์สุรเดช  หวังทอง   </t>
  </si>
  <si>
    <t xml:space="preserve">อาจารย์ ดร.ภูริพัฒน์  ชาญกิจ     </t>
  </si>
  <si>
    <t>อาจารย์ ดร.ภาวิน  ชินะโชติ</t>
  </si>
  <si>
    <t>ฝปส. 15/2560 ลว. 8 พ.ค. 60</t>
  </si>
  <si>
    <t>ฝปส. 16/2560 ลว. 11 พ.ค. 60</t>
  </si>
  <si>
    <t>ฝปส. 17/2560 ลว. 17 พ.ค. 60</t>
  </si>
  <si>
    <t>ฝปส. 19/2560 ลว. 30 พ.ค. 60</t>
  </si>
  <si>
    <t>การศึกษาการออกกลางคัน อัตราการสำเร็จการศึกษา และสาเหตุการออกกลางคันของนักศึกษาหลักสูตรนิเทศศาสตรมหาบัณฑิต มหาวิทยาลัยสุโขทัยธรรมาธิราช</t>
  </si>
  <si>
    <t>ฝวส. 3/2560 ลว. 24 เม.ย. 60</t>
  </si>
  <si>
    <t>ศึกษาความเป็นไปได้ในการเปิดสอนวิชาเอกการเมืองการปกครองท้องถิ่น ของหลักสูตรรัฐศาสตรดุษฎีบัณฑิต สาขาวิชารัฐศาสตร์ มหาวิทยาลัยสุโขทัยธรรมาธิราช</t>
  </si>
  <si>
    <t>ผศ. ดร.ธนศักดิ์  สายจำปา</t>
  </si>
  <si>
    <t xml:space="preserve"> รศ. ดร.ปธาน  สุวรรณมงคล</t>
  </si>
  <si>
    <t>ฝวส. 4/2560 ลว. 12 มิ.ย. 60</t>
  </si>
  <si>
    <t>รศ. ดร.บุษบา  สุธีธร</t>
  </si>
  <si>
    <t>การพัฒนาตัวชี้วัดสมรรถนะหลักของอาจารย์เพื่อส่งเสริมให้นักศึกษาสำเร็จการศึกษาปริญญาโท สาขาวิชาศึกษาศาสตร์ มหาวิทยาลัยสุโขทัยธรรมาธิราช</t>
  </si>
  <si>
    <t>ฝวส. 5/2560 ลว. 12 มิ.ย. 60</t>
  </si>
  <si>
    <t>โครงการการพัฒนาศักยภาพงานสภาท้องถิ่นขององค์กรปกครองส่วนท้องถิ่นตามแนวทางการปฏิรูปภายใต้รัฐธรรมนูญฉบับล่าสุด ครั้งที่ 3</t>
  </si>
  <si>
    <t>4/2560 (30 เม.ย. 60)</t>
  </si>
  <si>
    <t>รศ.ดร.ไพบูรณ์  คะเชนทรพรรค</t>
  </si>
  <si>
    <t>โครงการประชาสัมพันธ์การสร้างสันติสุขจังหวัดชายแดนภาคใต้ ประจำปีงบประมาณ 2560</t>
  </si>
  <si>
    <t>รศ.ดร.สราวุธ  ปิติยาศักดิ์</t>
  </si>
  <si>
    <t>นโยบายคลาวด์และการคุ้มคลองข้อมูลส่วนบุคคลในระบบคราวด์ระหว่างสหภาพยุโรป สหรัฐอเมริกา ออสเตรเลียและอาเซียน: และมุมมองของไทย</t>
  </si>
  <si>
    <t>RDG6010014 (1 มี.ค. 60)</t>
  </si>
  <si>
    <t>9/60/2560 (19 เม.ย. 60)</t>
  </si>
  <si>
    <t>รศ.ดร.น้ำทิพย์  วิภาวิน</t>
  </si>
  <si>
    <t>ศ.ดร.ชุติมา  สัจจานันท์</t>
  </si>
  <si>
    <t>แนวปฏิบัติที่ดีของนโยบายการจัดการข้อมูลวิจัยในมหาวิทยาลัยเปิด : กรณีศึกษามหาวิทยาลัยเปิดในเอเซีย</t>
  </si>
  <si>
    <t>การพัฒนาการรู้สารสนเทศ สื่อและดิจิทัลของนักศึกษาทางไกลระดับอุดมศึกษา</t>
  </si>
  <si>
    <t>การพัฒนาตำราเสียงเพื่อการศึกษาทางไกลในระดับประถมศึกษา</t>
  </si>
  <si>
    <t>รศ.ดร.บุญศรี  พรหมมาพันธุ์</t>
  </si>
  <si>
    <t>ผศ.พ.ต.ท.หญิง ดร.สุขอรุณ  วงษ์ทิม</t>
  </si>
  <si>
    <t>ผศ.ดร.กุญชลี  กุลเจริญ</t>
  </si>
  <si>
    <t>อ.ดร.พิมผกา  ประเสริฐศิลป์</t>
  </si>
  <si>
    <t>การพัฒนาบทเรียนคอพิวเตอร์พกพา เรื่อง การพัฒนาโปรแกรมบนคอมพิวเตอร์พกพาเบื้องต้น สำหรับนักศึกษาแขนงวิชาเทคโนโลยีสารสนเทศและการสื่อสาร สาขาวิชาวิทยาศาสตร์และเทคโนโลยีในระบบการศึกษาทางไกล</t>
  </si>
  <si>
    <t>รศ.ณัฎฐพร  พิมพายน</t>
  </si>
  <si>
    <t>การพัฒนารูปแบบการเรียนการสอนชุดวิชาการโปรแกรมคอมพิวเตอร์ขั้นสูงในระบบการศึกษาทางไกล</t>
  </si>
  <si>
    <t>อ.จุฑารัตน์  เสรีวัตร</t>
  </si>
  <si>
    <t>การพัฒนาบทเรียนเพื่อเสริมทักษะ เรื่อง โรคปวดหลังส่วนล่างที่รักษาโดยการนวดแบบราชสำนักผ่านเครือข่ายสังคมออนไลน์</t>
  </si>
  <si>
    <t>ฝปส. 22/2560 ลว. 2 มิ.ย. 60</t>
  </si>
  <si>
    <t>ฝปส. 23/2560 ลว. 8 มิ.ย. 60</t>
  </si>
  <si>
    <t>ฝปส. 24/2560 ลว. 8 มิ.ย. 60</t>
  </si>
  <si>
    <t>(รอบ 9 เดือน ตั้งแต่วันที่ 1 ตุลาคม 2559 - 30 มิถุนายน 2560)</t>
  </si>
  <si>
    <t>ศวก. 1/2560 ลว.26 เม.ย. 60</t>
  </si>
  <si>
    <t>ศวก. 6/2560 ลว.26 เม.ย. 60</t>
  </si>
  <si>
    <t>ศวก. 2/2560 ลว.2 พ.ค. 60</t>
  </si>
  <si>
    <t>ศวก. 4/2560 ลว.2 พ.ค. 60</t>
  </si>
  <si>
    <t>ศวก. 3/2560 ลว. 2 พ.ค. 60</t>
  </si>
  <si>
    <t>ศวก. 5/2560 ลว. 22 พ.ค. 60</t>
  </si>
  <si>
    <t>นางสาวรสิกา  อังกูร</t>
  </si>
  <si>
    <t>นางอินทิรา  นาคนัตร์</t>
  </si>
  <si>
    <t>นางพรอนงค์  โตแหยม</t>
  </si>
  <si>
    <t>นางลัคนา  พูลเจริญ</t>
  </si>
  <si>
    <t>นายสุรเดช  อธิคม</t>
  </si>
  <si>
    <t>โครงการส่งเริมและพัฒนาศักยภาพโฮมสเตย์ไทยเพื่อสร้างมูลค่าเพิ่มและความยั่งยืนทางการท่องเที่ยว ประจำปีงบประมาณ พ.ศ. 2560</t>
  </si>
  <si>
    <t>โครงการตรวจประเมินและรับรองมาตรฐานโฮมสเตย์ไทย ประจำปีงบประมาณ พ.ศ. 2560</t>
  </si>
  <si>
    <t>จท. 8/2560 ลว. 1 มิ.ย. 60</t>
  </si>
  <si>
    <t>จท. 10/2560 ลว. 16 มิ.ย. 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</si>
</sst>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0.000"/>
    <numFmt numFmtId="189" formatCode="#,##0.0"/>
    <numFmt numFmtId="190" formatCode="B1mmm\-yy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[Red]0.00"/>
    <numFmt numFmtId="197" formatCode="_-* #,##0.000_-;\-* #,##0.000_-;_-* &quot;-&quot;??_-;_-@_-"/>
    <numFmt numFmtId="198" formatCode="_-* #,##0.0_-;\-* #,##0.0_-;_-* &quot;-&quot;??_-;_-@_-"/>
    <numFmt numFmtId="199" formatCode="[$-F400]h:mm:ss\ AM/PM"/>
    <numFmt numFmtId="200" formatCode="#,##0.00_ ;\-#,##0.00\ "/>
    <numFmt numFmtId="201" formatCode="#,##0.0_ ;\-#,##0.0\ "/>
    <numFmt numFmtId="202" formatCode="0.0"/>
    <numFmt numFmtId="203" formatCode="[$-107041E]d\ mmm\ yy;@"/>
    <numFmt numFmtId="204" formatCode="[$-107041E]d\ mmmm\ yyyy;@"/>
    <numFmt numFmtId="205" formatCode="_-* #,##0.0000_-;\-* #,##0.0000_-;_-* &quot;-&quot;??_-;_-@_-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20"/>
      <color indexed="8"/>
      <name val="TH SarabunPSK"/>
      <family val="2"/>
    </font>
    <font>
      <u val="single"/>
      <sz val="15"/>
      <color indexed="8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7.7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2"/>
      <name val="TH SarabunPSK"/>
      <family val="2"/>
    </font>
    <font>
      <b/>
      <sz val="15"/>
      <color indexed="12"/>
      <name val="TH SarabunPSK"/>
      <family val="2"/>
    </font>
    <font>
      <u val="single"/>
      <sz val="15"/>
      <color indexed="12"/>
      <name val="TH SarabunPSK"/>
      <family val="2"/>
    </font>
    <font>
      <b/>
      <sz val="15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5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Niramit AS"/>
      <family val="0"/>
    </font>
    <font>
      <b/>
      <sz val="2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FF"/>
      <name val="TH SarabunPSK"/>
      <family val="2"/>
    </font>
    <font>
      <b/>
      <sz val="15"/>
      <color rgb="FF0000FF"/>
      <name val="TH SarabunPSK"/>
      <family val="2"/>
    </font>
    <font>
      <u val="single"/>
      <sz val="15"/>
      <color theme="10"/>
      <name val="TH SarabunPSK"/>
      <family val="2"/>
    </font>
    <font>
      <b/>
      <sz val="15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u val="single"/>
      <sz val="15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theme="1"/>
      <name val="TH SarabunPSK"/>
      <family val="2"/>
    </font>
    <font>
      <sz val="16"/>
      <color theme="1"/>
      <name val="TH Niramit AS"/>
      <family val="0"/>
    </font>
    <font>
      <sz val="15"/>
      <color rgb="FF000000"/>
      <name val="TH SarabunPSK"/>
      <family val="2"/>
    </font>
    <font>
      <b/>
      <sz val="26"/>
      <color rgb="FFFF0000"/>
      <name val="TH SarabunPSK"/>
      <family val="2"/>
    </font>
    <font>
      <b/>
      <sz val="15"/>
      <color rgb="FF00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ill="0">
      <alignment/>
      <protection/>
    </xf>
  </cellStyleXfs>
  <cellXfs count="565">
    <xf numFmtId="0" fontId="0" fillId="0" borderId="0" xfId="0" applyFont="1" applyAlignment="1">
      <alignment/>
    </xf>
    <xf numFmtId="0" fontId="5" fillId="0" borderId="0" xfId="69" applyFont="1" applyFill="1" applyBorder="1" applyAlignment="1">
      <alignment horizontal="left" vertical="top" wrapText="1"/>
      <protection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7" fillId="0" borderId="0" xfId="0" applyFont="1" applyAlignment="1">
      <alignment vertical="top"/>
    </xf>
    <xf numFmtId="0" fontId="68" fillId="0" borderId="0" xfId="69" applyFont="1" applyFill="1" applyBorder="1" applyAlignment="1">
      <alignment horizontal="left" vertical="top" wrapText="1"/>
      <protection/>
    </xf>
    <xf numFmtId="0" fontId="67" fillId="0" borderId="0" xfId="0" applyFont="1" applyFill="1" applyAlignment="1">
      <alignment vertical="top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43" fontId="68" fillId="33" borderId="12" xfId="42" applyFont="1" applyFill="1" applyBorder="1" applyAlignment="1">
      <alignment horizontal="left" vertical="center" wrapText="1"/>
    </xf>
    <xf numFmtId="0" fontId="68" fillId="33" borderId="12" xfId="69" applyFont="1" applyFill="1" applyBorder="1" applyAlignment="1">
      <alignment horizontal="center" vertical="center" wrapText="1"/>
      <protection/>
    </xf>
    <xf numFmtId="0" fontId="68" fillId="33" borderId="12" xfId="69" applyFont="1" applyFill="1" applyBorder="1" applyAlignment="1">
      <alignment horizontal="left" vertical="center" wrapText="1"/>
      <protection/>
    </xf>
    <xf numFmtId="0" fontId="66" fillId="0" borderId="13" xfId="0" applyFont="1" applyFill="1" applyBorder="1" applyAlignment="1">
      <alignment vertical="center" wrapText="1"/>
    </xf>
    <xf numFmtId="0" fontId="5" fillId="0" borderId="13" xfId="69" applyFont="1" applyFill="1" applyBorder="1" applyAlignment="1">
      <alignment horizontal="center" vertical="center" wrapText="1"/>
      <protection/>
    </xf>
    <xf numFmtId="0" fontId="5" fillId="0" borderId="13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0" fontId="5" fillId="0" borderId="14" xfId="69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5" fillId="0" borderId="0" xfId="69" applyFont="1" applyFill="1" applyBorder="1" applyAlignment="1">
      <alignment horizontal="center" vertical="center" wrapText="1"/>
      <protection/>
    </xf>
    <xf numFmtId="43" fontId="5" fillId="0" borderId="0" xfId="4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43" fontId="65" fillId="0" borderId="0" xfId="42" applyFont="1" applyAlignment="1">
      <alignment vertical="center"/>
    </xf>
    <xf numFmtId="0" fontId="65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3" fontId="4" fillId="0" borderId="16" xfId="42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5" fillId="0" borderId="18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43" fontId="65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top"/>
    </xf>
    <xf numFmtId="0" fontId="7" fillId="0" borderId="24" xfId="0" applyFont="1" applyBorder="1" applyAlignment="1">
      <alignment vertical="top"/>
    </xf>
    <xf numFmtId="0" fontId="69" fillId="0" borderId="22" xfId="56" applyFont="1" applyFill="1" applyBorder="1" applyAlignment="1" applyProtection="1">
      <alignment vertical="center"/>
      <protection/>
    </xf>
    <xf numFmtId="0" fontId="69" fillId="0" borderId="23" xfId="56" applyFont="1" applyFill="1" applyBorder="1" applyAlignment="1" applyProtection="1">
      <alignment horizontal="left" vertical="center"/>
      <protection/>
    </xf>
    <xf numFmtId="0" fontId="69" fillId="0" borderId="22" xfId="56" applyFont="1" applyFill="1" applyBorder="1" applyAlignment="1" applyProtection="1">
      <alignment horizontal="left" vertical="center"/>
      <protection/>
    </xf>
    <xf numFmtId="0" fontId="69" fillId="0" borderId="25" xfId="56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vertical="top" wrapText="1"/>
    </xf>
    <xf numFmtId="43" fontId="7" fillId="0" borderId="24" xfId="45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43" fontId="65" fillId="0" borderId="0" xfId="42" applyFont="1" applyAlignment="1">
      <alignment vertical="top"/>
    </xf>
    <xf numFmtId="0" fontId="65" fillId="34" borderId="0" xfId="0" applyFont="1" applyFill="1" applyAlignment="1" applyProtection="1">
      <alignment/>
      <protection locked="0"/>
    </xf>
    <xf numFmtId="0" fontId="65" fillId="35" borderId="26" xfId="0" applyFont="1" applyFill="1" applyBorder="1" applyAlignment="1" applyProtection="1">
      <alignment horizontal="center"/>
      <protection locked="0"/>
    </xf>
    <xf numFmtId="0" fontId="65" fillId="35" borderId="15" xfId="0" applyFont="1" applyFill="1" applyBorder="1" applyAlignment="1">
      <alignment vertical="center"/>
    </xf>
    <xf numFmtId="0" fontId="66" fillId="35" borderId="23" xfId="0" applyFont="1" applyFill="1" applyBorder="1" applyAlignment="1">
      <alignment horizontal="center" vertical="center"/>
    </xf>
    <xf numFmtId="1" fontId="6" fillId="35" borderId="12" xfId="68" applyNumberFormat="1" applyFont="1" applyFill="1" applyBorder="1" applyAlignment="1" applyProtection="1">
      <alignment horizontal="center" vertical="center"/>
      <protection/>
    </xf>
    <xf numFmtId="0" fontId="65" fillId="35" borderId="0" xfId="0" applyFont="1" applyFill="1" applyAlignment="1" applyProtection="1">
      <alignment vertical="center"/>
      <protection locked="0"/>
    </xf>
    <xf numFmtId="0" fontId="6" fillId="35" borderId="27" xfId="0" applyFont="1" applyFill="1" applyBorder="1" applyAlignment="1" applyProtection="1">
      <alignment vertical="center"/>
      <protection locked="0"/>
    </xf>
    <xf numFmtId="1" fontId="6" fillId="35" borderId="28" xfId="68" applyNumberFormat="1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vertical="top"/>
      <protection locked="0"/>
    </xf>
    <xf numFmtId="0" fontId="65" fillId="34" borderId="0" xfId="0" applyFont="1" applyFill="1" applyAlignment="1" applyProtection="1">
      <alignment vertical="top"/>
      <protection locked="0"/>
    </xf>
    <xf numFmtId="0" fontId="4" fillId="35" borderId="31" xfId="0" applyFont="1" applyFill="1" applyBorder="1" applyAlignment="1" applyProtection="1">
      <alignment horizontal="center" wrapText="1"/>
      <protection locked="0"/>
    </xf>
    <xf numFmtId="0" fontId="4" fillId="35" borderId="31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28" xfId="0" applyFont="1" applyFill="1" applyBorder="1" applyAlignment="1" applyProtection="1">
      <alignment horizontal="center" vertical="top"/>
      <protection locked="0"/>
    </xf>
    <xf numFmtId="0" fontId="4" fillId="35" borderId="32" xfId="0" applyFont="1" applyFill="1" applyBorder="1" applyAlignment="1" applyProtection="1">
      <alignment horizontal="center" vertical="top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70" fillId="35" borderId="34" xfId="0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43" fontId="7" fillId="0" borderId="10" xfId="45" applyFont="1" applyFill="1" applyBorder="1" applyAlignment="1" applyProtection="1">
      <alignment horizontal="right" vertical="center"/>
      <protection locked="0"/>
    </xf>
    <xf numFmtId="43" fontId="7" fillId="0" borderId="31" xfId="45" applyFont="1" applyFill="1" applyBorder="1" applyAlignment="1" applyProtection="1">
      <alignment horizontal="right" vertical="center"/>
      <protection locked="0"/>
    </xf>
    <xf numFmtId="43" fontId="7" fillId="0" borderId="13" xfId="45" applyFont="1" applyFill="1" applyBorder="1" applyAlignment="1" applyProtection="1">
      <alignment horizontal="right" vertical="center"/>
      <protection locked="0"/>
    </xf>
    <xf numFmtId="43" fontId="7" fillId="35" borderId="12" xfId="45" applyFont="1" applyFill="1" applyBorder="1" applyAlignment="1" applyProtection="1">
      <alignment horizontal="right" vertical="center"/>
      <protection locked="0"/>
    </xf>
    <xf numFmtId="43" fontId="7" fillId="0" borderId="12" xfId="45" applyFont="1" applyFill="1" applyBorder="1" applyAlignment="1" applyProtection="1">
      <alignment horizontal="right" vertical="center"/>
      <protection locked="0"/>
    </xf>
    <xf numFmtId="43" fontId="7" fillId="35" borderId="28" xfId="45" applyFont="1" applyFill="1" applyBorder="1" applyAlignment="1" applyProtection="1">
      <alignment horizontal="center" vertical="center"/>
      <protection/>
    </xf>
    <xf numFmtId="0" fontId="65" fillId="0" borderId="19" xfId="0" applyFont="1" applyFill="1" applyBorder="1" applyAlignment="1">
      <alignment horizontal="center" vertical="center"/>
    </xf>
    <xf numFmtId="1" fontId="7" fillId="0" borderId="10" xfId="68" applyNumberFormat="1" applyFont="1" applyFill="1" applyBorder="1" applyAlignment="1" applyProtection="1">
      <alignment horizontal="center" vertical="center"/>
      <protection locked="0"/>
    </xf>
    <xf numFmtId="1" fontId="7" fillId="0" borderId="13" xfId="68" applyNumberFormat="1" applyFont="1" applyFill="1" applyBorder="1" applyAlignment="1" applyProtection="1">
      <alignment horizontal="center" vertical="center"/>
      <protection locked="0"/>
    </xf>
    <xf numFmtId="1" fontId="7" fillId="0" borderId="12" xfId="68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7" fillId="0" borderId="31" xfId="68" applyNumberFormat="1" applyFont="1" applyFill="1" applyBorder="1" applyAlignment="1" applyProtection="1">
      <alignment horizontal="center" vertical="center"/>
      <protection locked="0"/>
    </xf>
    <xf numFmtId="1" fontId="7" fillId="35" borderId="28" xfId="68" applyNumberFormat="1" applyFont="1" applyFill="1" applyBorder="1" applyAlignment="1" applyProtection="1">
      <alignment horizontal="center" vertical="center"/>
      <protection/>
    </xf>
    <xf numFmtId="1" fontId="5" fillId="35" borderId="34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1" fontId="70" fillId="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1" fontId="70" fillId="35" borderId="12" xfId="68" applyNumberFormat="1" applyFont="1" applyFill="1" applyBorder="1" applyAlignment="1" applyProtection="1">
      <alignment horizontal="center" vertical="center"/>
      <protection/>
    </xf>
    <xf numFmtId="0" fontId="70" fillId="0" borderId="12" xfId="0" applyFont="1" applyFill="1" applyBorder="1" applyAlignment="1" applyProtection="1">
      <alignment horizontal="center" vertical="center"/>
      <protection locked="0"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1" fontId="70" fillId="35" borderId="28" xfId="68" applyNumberFormat="1" applyFont="1" applyFill="1" applyBorder="1" applyAlignment="1" applyProtection="1">
      <alignment horizontal="center" vertical="center"/>
      <protection/>
    </xf>
    <xf numFmtId="43" fontId="4" fillId="0" borderId="0" xfId="42" applyFont="1" applyAlignment="1">
      <alignment horizontal="right" vertical="center"/>
    </xf>
    <xf numFmtId="43" fontId="65" fillId="0" borderId="0" xfId="42" applyFont="1" applyAlignment="1">
      <alignment horizontal="right" vertical="center"/>
    </xf>
    <xf numFmtId="43" fontId="4" fillId="0" borderId="0" xfId="42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42" applyFont="1" applyAlignment="1">
      <alignment vertical="top"/>
    </xf>
    <xf numFmtId="2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35" xfId="56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29" xfId="0" applyNumberFormat="1" applyFont="1" applyFill="1" applyBorder="1" applyAlignment="1" applyProtection="1">
      <alignment horizontal="center" vertical="center"/>
      <protection/>
    </xf>
    <xf numFmtId="43" fontId="4" fillId="33" borderId="31" xfId="45" applyFont="1" applyFill="1" applyBorder="1" applyAlignment="1" applyProtection="1">
      <alignment horizontal="center" vertical="center"/>
      <protection/>
    </xf>
    <xf numFmtId="1" fontId="5" fillId="35" borderId="12" xfId="68" applyNumberFormat="1" applyFont="1" applyFill="1" applyBorder="1" applyAlignment="1" applyProtection="1">
      <alignment horizontal="center" vertical="center"/>
      <protection/>
    </xf>
    <xf numFmtId="0" fontId="69" fillId="0" borderId="23" xfId="56" applyFont="1" applyFill="1" applyBorder="1" applyAlignment="1" applyProtection="1">
      <alignment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43" fontId="4" fillId="7" borderId="12" xfId="45" applyFont="1" applyFill="1" applyBorder="1" applyAlignment="1" applyProtection="1">
      <alignment horizontal="center" vertical="center"/>
      <protection/>
    </xf>
    <xf numFmtId="43" fontId="4" fillId="32" borderId="12" xfId="42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43" fontId="7" fillId="0" borderId="12" xfId="42" applyFont="1" applyFill="1" applyBorder="1" applyAlignment="1" applyProtection="1">
      <alignment horizontal="right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center" vertical="top"/>
    </xf>
    <xf numFmtId="43" fontId="7" fillId="35" borderId="28" xfId="45" applyFont="1" applyFill="1" applyBorder="1" applyAlignment="1" applyProtection="1">
      <alignment horizontal="right" vertical="center"/>
      <protection/>
    </xf>
    <xf numFmtId="2" fontId="4" fillId="35" borderId="15" xfId="0" applyNumberFormat="1" applyFont="1" applyFill="1" applyBorder="1" applyAlignment="1" applyProtection="1">
      <alignment horizontal="center" vertical="center"/>
      <protection/>
    </xf>
    <xf numFmtId="2" fontId="4" fillId="35" borderId="23" xfId="0" applyNumberFormat="1" applyFont="1" applyFill="1" applyBorder="1" applyAlignment="1" applyProtection="1">
      <alignment horizontal="center" vertical="center"/>
      <protection/>
    </xf>
    <xf numFmtId="2" fontId="4" fillId="35" borderId="27" xfId="0" applyNumberFormat="1" applyFont="1" applyFill="1" applyBorder="1" applyAlignment="1" applyProtection="1">
      <alignment horizontal="center" vertical="center"/>
      <protection/>
    </xf>
    <xf numFmtId="2" fontId="4" fillId="35" borderId="33" xfId="0" applyNumberFormat="1" applyFont="1" applyFill="1" applyBorder="1" applyAlignment="1" applyProtection="1">
      <alignment horizontal="center" vertical="center"/>
      <protection/>
    </xf>
    <xf numFmtId="43" fontId="4" fillId="0" borderId="0" xfId="0" applyNumberFormat="1" applyFont="1" applyFill="1" applyBorder="1" applyAlignment="1" applyProtection="1">
      <alignment horizontal="center" vertical="center"/>
      <protection locked="0"/>
    </xf>
    <xf numFmtId="187" fontId="68" fillId="33" borderId="31" xfId="45" applyNumberFormat="1" applyFont="1" applyFill="1" applyBorder="1" applyAlignment="1" applyProtection="1">
      <alignment horizontal="center" vertical="center"/>
      <protection/>
    </xf>
    <xf numFmtId="43" fontId="4" fillId="33" borderId="12" xfId="45" applyFont="1" applyFill="1" applyBorder="1" applyAlignment="1" applyProtection="1">
      <alignment horizontal="center" vertical="center"/>
      <protection/>
    </xf>
    <xf numFmtId="43" fontId="4" fillId="33" borderId="12" xfId="42" applyFont="1" applyFill="1" applyBorder="1" applyAlignment="1" applyProtection="1">
      <alignment horizontal="center" vertical="center"/>
      <protection/>
    </xf>
    <xf numFmtId="43" fontId="4" fillId="33" borderId="31" xfId="42" applyFont="1" applyFill="1" applyBorder="1" applyAlignment="1" applyProtection="1">
      <alignment horizontal="center" vertical="center"/>
      <protection/>
    </xf>
    <xf numFmtId="1" fontId="68" fillId="33" borderId="12" xfId="0" applyNumberFormat="1" applyFont="1" applyFill="1" applyBorder="1" applyAlignment="1" applyProtection="1">
      <alignment horizontal="center" vertical="center"/>
      <protection/>
    </xf>
    <xf numFmtId="1" fontId="68" fillId="33" borderId="13" xfId="0" applyNumberFormat="1" applyFont="1" applyFill="1" applyBorder="1" applyAlignment="1" applyProtection="1">
      <alignment horizontal="center" vertical="center"/>
      <protection/>
    </xf>
    <xf numFmtId="43" fontId="5" fillId="35" borderId="34" xfId="42" applyFont="1" applyFill="1" applyBorder="1" applyAlignment="1" applyProtection="1">
      <alignment horizontal="center" vertical="center"/>
      <protection/>
    </xf>
    <xf numFmtId="43" fontId="4" fillId="0" borderId="0" xfId="42" applyFont="1" applyAlignment="1">
      <alignment horizontal="left" vertical="center"/>
    </xf>
    <xf numFmtId="43" fontId="67" fillId="33" borderId="10" xfId="42" applyFont="1" applyFill="1" applyBorder="1" applyAlignment="1">
      <alignment vertical="center"/>
    </xf>
    <xf numFmtId="43" fontId="65" fillId="0" borderId="11" xfId="42" applyFont="1" applyBorder="1" applyAlignment="1">
      <alignment vertical="center"/>
    </xf>
    <xf numFmtId="43" fontId="5" fillId="0" borderId="37" xfId="42" applyFont="1" applyFill="1" applyBorder="1" applyAlignment="1">
      <alignment horizontal="left" vertical="center" wrapText="1"/>
    </xf>
    <xf numFmtId="43" fontId="5" fillId="0" borderId="13" xfId="42" applyFont="1" applyFill="1" applyBorder="1" applyAlignment="1">
      <alignment horizontal="left" vertical="center" wrapText="1"/>
    </xf>
    <xf numFmtId="0" fontId="5" fillId="0" borderId="37" xfId="69" applyFont="1" applyFill="1" applyBorder="1" applyAlignment="1">
      <alignment horizontal="center" vertical="center" wrapText="1"/>
      <protection/>
    </xf>
    <xf numFmtId="0" fontId="5" fillId="0" borderId="37" xfId="69" applyFont="1" applyFill="1" applyBorder="1" applyAlignment="1">
      <alignment horizontal="left" vertical="center" wrapText="1"/>
      <protection/>
    </xf>
    <xf numFmtId="0" fontId="66" fillId="0" borderId="37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vertical="center" wrapText="1"/>
    </xf>
    <xf numFmtId="43" fontId="5" fillId="36" borderId="28" xfId="42" applyFont="1" applyFill="1" applyBorder="1" applyAlignment="1">
      <alignment horizontal="left" vertical="center" wrapText="1"/>
    </xf>
    <xf numFmtId="0" fontId="5" fillId="0" borderId="14" xfId="69" applyFont="1" applyFill="1" applyBorder="1" applyAlignment="1">
      <alignment horizontal="center" vertical="center" wrapText="1"/>
      <protection/>
    </xf>
    <xf numFmtId="43" fontId="65" fillId="0" borderId="11" xfId="42" applyFont="1" applyBorder="1" applyAlignment="1">
      <alignment horizontal="right" vertical="center"/>
    </xf>
    <xf numFmtId="0" fontId="65" fillId="0" borderId="13" xfId="0" applyFont="1" applyFill="1" applyBorder="1" applyAlignment="1">
      <alignment vertical="center" wrapText="1"/>
    </xf>
    <xf numFmtId="0" fontId="7" fillId="0" borderId="13" xfId="69" applyFont="1" applyFill="1" applyBorder="1" applyAlignment="1">
      <alignment horizontal="left" vertical="top" wrapText="1"/>
      <protection/>
    </xf>
    <xf numFmtId="43" fontId="7" fillId="0" borderId="13" xfId="42" applyFont="1" applyFill="1" applyBorder="1" applyAlignment="1">
      <alignment horizontal="left" vertical="center" wrapText="1"/>
    </xf>
    <xf numFmtId="0" fontId="7" fillId="0" borderId="13" xfId="69" applyFont="1" applyFill="1" applyBorder="1" applyAlignment="1">
      <alignment horizontal="center" vertical="center" wrapText="1"/>
      <protection/>
    </xf>
    <xf numFmtId="0" fontId="7" fillId="0" borderId="24" xfId="69" applyFont="1" applyFill="1" applyBorder="1" applyAlignment="1">
      <alignment horizontal="left" vertical="top" wrapText="1"/>
      <protection/>
    </xf>
    <xf numFmtId="43" fontId="7" fillId="0" borderId="24" xfId="42" applyFont="1" applyFill="1" applyBorder="1" applyAlignment="1">
      <alignment horizontal="left" vertical="center" wrapText="1"/>
    </xf>
    <xf numFmtId="0" fontId="7" fillId="0" borderId="24" xfId="69" applyFont="1" applyFill="1" applyBorder="1" applyAlignment="1">
      <alignment horizontal="center" vertical="center" wrapText="1"/>
      <protection/>
    </xf>
    <xf numFmtId="43" fontId="7" fillId="0" borderId="31" xfId="42" applyFont="1" applyFill="1" applyBorder="1" applyAlignment="1">
      <alignment horizontal="left" vertical="center" wrapText="1"/>
    </xf>
    <xf numFmtId="0" fontId="7" fillId="0" borderId="13" xfId="69" applyFont="1" applyFill="1" applyBorder="1" applyAlignment="1">
      <alignment horizontal="left" vertical="center" wrapText="1"/>
      <protection/>
    </xf>
    <xf numFmtId="0" fontId="65" fillId="0" borderId="19" xfId="0" applyFont="1" applyFill="1" applyBorder="1" applyAlignment="1">
      <alignment horizontal="center" vertical="top"/>
    </xf>
    <xf numFmtId="0" fontId="65" fillId="0" borderId="13" xfId="0" applyFont="1" applyFill="1" applyBorder="1" applyAlignment="1">
      <alignment vertical="top" wrapText="1"/>
    </xf>
    <xf numFmtId="0" fontId="65" fillId="0" borderId="24" xfId="0" applyFont="1" applyFill="1" applyBorder="1" applyAlignment="1">
      <alignment horizontal="center" vertical="top"/>
    </xf>
    <xf numFmtId="0" fontId="65" fillId="0" borderId="24" xfId="0" applyFont="1" applyFill="1" applyBorder="1" applyAlignment="1">
      <alignment vertical="top" wrapText="1"/>
    </xf>
    <xf numFmtId="43" fontId="7" fillId="0" borderId="13" xfId="42" applyFont="1" applyFill="1" applyBorder="1" applyAlignment="1">
      <alignment horizontal="left" vertical="top" wrapText="1"/>
    </xf>
    <xf numFmtId="0" fontId="7" fillId="0" borderId="13" xfId="69" applyFont="1" applyFill="1" applyBorder="1" applyAlignment="1">
      <alignment horizontal="center" vertical="top" wrapText="1"/>
      <protection/>
    </xf>
    <xf numFmtId="43" fontId="7" fillId="0" borderId="31" xfId="42" applyFont="1" applyFill="1" applyBorder="1" applyAlignment="1">
      <alignment horizontal="left" vertical="top" wrapText="1"/>
    </xf>
    <xf numFmtId="43" fontId="7" fillId="0" borderId="24" xfId="42" applyFont="1" applyFill="1" applyBorder="1" applyAlignment="1">
      <alignment horizontal="left" vertical="top" wrapText="1"/>
    </xf>
    <xf numFmtId="0" fontId="7" fillId="0" borderId="24" xfId="69" applyFont="1" applyFill="1" applyBorder="1" applyAlignment="1">
      <alignment horizontal="center" vertical="top" wrapText="1"/>
      <protection/>
    </xf>
    <xf numFmtId="0" fontId="65" fillId="0" borderId="13" xfId="0" applyFont="1" applyFill="1" applyBorder="1" applyAlignment="1">
      <alignment horizontal="left" vertical="top" wrapText="1"/>
    </xf>
    <xf numFmtId="0" fontId="65" fillId="0" borderId="31" xfId="0" applyFont="1" applyFill="1" applyBorder="1" applyAlignment="1">
      <alignment horizontal="center" vertical="center"/>
    </xf>
    <xf numFmtId="0" fontId="7" fillId="0" borderId="31" xfId="69" applyFont="1" applyFill="1" applyBorder="1" applyAlignment="1">
      <alignment horizontal="center" vertical="center" wrapText="1"/>
      <protection/>
    </xf>
    <xf numFmtId="0" fontId="7" fillId="0" borderId="31" xfId="69" applyFont="1" applyFill="1" applyBorder="1" applyAlignment="1">
      <alignment horizontal="left" vertical="center" wrapText="1"/>
      <protection/>
    </xf>
    <xf numFmtId="0" fontId="7" fillId="0" borderId="0" xfId="69" applyFont="1" applyFill="1" applyBorder="1" applyAlignment="1">
      <alignment horizontal="left" vertical="top" wrapText="1"/>
      <protection/>
    </xf>
    <xf numFmtId="0" fontId="65" fillId="0" borderId="37" xfId="0" applyFont="1" applyFill="1" applyBorder="1" applyAlignment="1">
      <alignment horizontal="center" vertical="center"/>
    </xf>
    <xf numFmtId="43" fontId="7" fillId="0" borderId="37" xfId="42" applyFont="1" applyFill="1" applyBorder="1" applyAlignment="1">
      <alignment horizontal="left" vertical="center" wrapText="1"/>
    </xf>
    <xf numFmtId="0" fontId="7" fillId="0" borderId="37" xfId="69" applyFont="1" applyFill="1" applyBorder="1" applyAlignment="1">
      <alignment horizontal="center" vertical="center" wrapText="1"/>
      <protection/>
    </xf>
    <xf numFmtId="0" fontId="7" fillId="0" borderId="37" xfId="69" applyFont="1" applyFill="1" applyBorder="1" applyAlignment="1">
      <alignment horizontal="left" vertical="center" wrapText="1"/>
      <protection/>
    </xf>
    <xf numFmtId="0" fontId="7" fillId="0" borderId="31" xfId="69" applyFont="1" applyFill="1" applyBorder="1" applyAlignment="1">
      <alignment horizontal="left" vertical="top" wrapText="1"/>
      <protection/>
    </xf>
    <xf numFmtId="43" fontId="68" fillId="33" borderId="10" xfId="42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67" fillId="0" borderId="0" xfId="69" applyFont="1" applyFill="1" applyBorder="1" applyAlignment="1">
      <alignment horizontal="left" vertical="top" wrapText="1"/>
      <protection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top"/>
    </xf>
    <xf numFmtId="0" fontId="4" fillId="35" borderId="32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68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top"/>
    </xf>
    <xf numFmtId="4" fontId="68" fillId="33" borderId="28" xfId="0" applyNumberFormat="1" applyFont="1" applyFill="1" applyBorder="1" applyAlignment="1" applyProtection="1">
      <alignment horizontal="center" vertical="center"/>
      <protection/>
    </xf>
    <xf numFmtId="0" fontId="65" fillId="0" borderId="31" xfId="0" applyFont="1" applyFill="1" applyBorder="1" applyAlignment="1">
      <alignment vertical="top" wrapText="1"/>
    </xf>
    <xf numFmtId="0" fontId="7" fillId="0" borderId="31" xfId="69" applyFont="1" applyFill="1" applyBorder="1" applyAlignment="1">
      <alignment horizontal="center" vertical="top" wrapText="1"/>
      <protection/>
    </xf>
    <xf numFmtId="0" fontId="7" fillId="0" borderId="36" xfId="69" applyFont="1" applyFill="1" applyBorder="1" applyAlignment="1">
      <alignment horizontal="left" vertical="top" wrapText="1"/>
      <protection/>
    </xf>
    <xf numFmtId="0" fontId="10" fillId="0" borderId="0" xfId="69" applyFont="1" applyFill="1" applyBorder="1" applyAlignment="1">
      <alignment horizontal="left" vertical="center" wrapText="1"/>
      <protection/>
    </xf>
    <xf numFmtId="0" fontId="10" fillId="0" borderId="0" xfId="69" applyFont="1" applyFill="1" applyBorder="1" applyAlignment="1">
      <alignment horizontal="right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vertical="top" wrapText="1"/>
      <protection/>
    </xf>
    <xf numFmtId="0" fontId="68" fillId="37" borderId="0" xfId="69" applyFont="1" applyFill="1" applyBorder="1" applyAlignment="1">
      <alignment horizontal="left" vertical="top" wrapText="1"/>
      <protection/>
    </xf>
    <xf numFmtId="0" fontId="67" fillId="37" borderId="0" xfId="0" applyFont="1" applyFill="1" applyAlignment="1">
      <alignment vertical="top"/>
    </xf>
    <xf numFmtId="0" fontId="7" fillId="37" borderId="19" xfId="0" applyFont="1" applyFill="1" applyBorder="1" applyAlignment="1">
      <alignment horizontal="center" vertical="top"/>
    </xf>
    <xf numFmtId="0" fontId="7" fillId="37" borderId="24" xfId="0" applyFont="1" applyFill="1" applyBorder="1" applyAlignment="1">
      <alignment horizontal="left" vertical="top"/>
    </xf>
    <xf numFmtId="43" fontId="7" fillId="37" borderId="13" xfId="42" applyFont="1" applyFill="1" applyBorder="1" applyAlignment="1">
      <alignment horizontal="left" vertical="top" wrapText="1"/>
    </xf>
    <xf numFmtId="0" fontId="71" fillId="33" borderId="31" xfId="0" applyFont="1" applyFill="1" applyBorder="1" applyAlignment="1">
      <alignment vertical="center"/>
    </xf>
    <xf numFmtId="187" fontId="72" fillId="33" borderId="31" xfId="45" applyNumberFormat="1" applyFont="1" applyFill="1" applyBorder="1" applyAlignment="1" applyProtection="1">
      <alignment horizontal="center" vertical="center"/>
      <protection/>
    </xf>
    <xf numFmtId="1" fontId="72" fillId="33" borderId="31" xfId="68" applyNumberFormat="1" applyFont="1" applyFill="1" applyBorder="1" applyAlignment="1" applyProtection="1">
      <alignment horizontal="center" vertical="center"/>
      <protection/>
    </xf>
    <xf numFmtId="43" fontId="72" fillId="33" borderId="12" xfId="42" applyFont="1" applyFill="1" applyBorder="1" applyAlignment="1" applyProtection="1">
      <alignment horizontal="center" vertical="center"/>
      <protection/>
    </xf>
    <xf numFmtId="2" fontId="72" fillId="33" borderId="15" xfId="0" applyNumberFormat="1" applyFont="1" applyFill="1" applyBorder="1" applyAlignment="1" applyProtection="1">
      <alignment horizontal="center" vertical="center"/>
      <protection/>
    </xf>
    <xf numFmtId="2" fontId="72" fillId="33" borderId="23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 applyProtection="1">
      <alignment vertical="center"/>
      <protection locked="0"/>
    </xf>
    <xf numFmtId="0" fontId="71" fillId="33" borderId="12" xfId="0" applyFont="1" applyFill="1" applyBorder="1" applyAlignment="1">
      <alignment vertical="center"/>
    </xf>
    <xf numFmtId="1" fontId="72" fillId="33" borderId="12" xfId="0" applyNumberFormat="1" applyFont="1" applyFill="1" applyBorder="1" applyAlignment="1" applyProtection="1">
      <alignment horizontal="center" vertical="center"/>
      <protection/>
    </xf>
    <xf numFmtId="1" fontId="74" fillId="33" borderId="12" xfId="0" applyNumberFormat="1" applyFont="1" applyFill="1" applyBorder="1" applyAlignment="1" applyProtection="1">
      <alignment horizontal="center" vertical="center"/>
      <protection/>
    </xf>
    <xf numFmtId="0" fontId="71" fillId="33" borderId="13" xfId="0" applyFont="1" applyFill="1" applyBorder="1" applyAlignment="1">
      <alignment vertical="center"/>
    </xf>
    <xf numFmtId="1" fontId="74" fillId="33" borderId="13" xfId="68" applyNumberFormat="1" applyFont="1" applyFill="1" applyBorder="1" applyAlignment="1" applyProtection="1">
      <alignment horizontal="center" vertical="center"/>
      <protection/>
    </xf>
    <xf numFmtId="4" fontId="68" fillId="33" borderId="12" xfId="0" applyNumberFormat="1" applyFont="1" applyFill="1" applyBorder="1" applyAlignment="1" applyProtection="1">
      <alignment horizontal="center" vertical="center"/>
      <protection/>
    </xf>
    <xf numFmtId="43" fontId="7" fillId="37" borderId="12" xfId="45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left" vertical="top" wrapText="1"/>
    </xf>
    <xf numFmtId="43" fontId="5" fillId="37" borderId="31" xfId="42" applyFont="1" applyFill="1" applyBorder="1" applyAlignment="1">
      <alignment horizontal="left" vertical="center" wrapText="1"/>
    </xf>
    <xf numFmtId="43" fontId="68" fillId="33" borderId="31" xfId="42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/>
    </xf>
    <xf numFmtId="0" fontId="65" fillId="0" borderId="31" xfId="0" applyFont="1" applyFill="1" applyBorder="1" applyAlignment="1">
      <alignment vertical="center" wrapText="1"/>
    </xf>
    <xf numFmtId="0" fontId="68" fillId="33" borderId="31" xfId="69" applyFont="1" applyFill="1" applyBorder="1" applyAlignment="1">
      <alignment horizontal="center" vertical="center" wrapText="1"/>
      <protection/>
    </xf>
    <xf numFmtId="43" fontId="7" fillId="0" borderId="38" xfId="42" applyFont="1" applyFill="1" applyBorder="1" applyAlignment="1">
      <alignment horizontal="left" vertical="top" wrapText="1"/>
    </xf>
    <xf numFmtId="0" fontId="7" fillId="0" borderId="38" xfId="69" applyFont="1" applyFill="1" applyBorder="1" applyAlignment="1">
      <alignment horizontal="center" vertical="top" wrapText="1"/>
      <protection/>
    </xf>
    <xf numFmtId="0" fontId="7" fillId="0" borderId="13" xfId="0" applyFont="1" applyFill="1" applyBorder="1" applyAlignment="1">
      <alignment vertical="top" wrapText="1"/>
    </xf>
    <xf numFmtId="43" fontId="65" fillId="0" borderId="11" xfId="42" applyFont="1" applyBorder="1" applyAlignment="1">
      <alignment vertical="top"/>
    </xf>
    <xf numFmtId="0" fontId="65" fillId="0" borderId="11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1" xfId="0" applyFont="1" applyBorder="1" applyAlignment="1">
      <alignment vertical="top" wrapText="1"/>
    </xf>
    <xf numFmtId="0" fontId="7" fillId="37" borderId="24" xfId="69" applyFont="1" applyFill="1" applyBorder="1" applyAlignment="1">
      <alignment horizontal="left" vertical="center" wrapText="1"/>
      <protection/>
    </xf>
    <xf numFmtId="43" fontId="65" fillId="0" borderId="12" xfId="42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 wrapText="1"/>
    </xf>
    <xf numFmtId="43" fontId="7" fillId="0" borderId="11" xfId="42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43" fontId="7" fillId="37" borderId="31" xfId="42" applyFont="1" applyFill="1" applyBorder="1" applyAlignment="1">
      <alignment horizontal="left" vertical="center" wrapText="1"/>
    </xf>
    <xf numFmtId="0" fontId="7" fillId="37" borderId="31" xfId="69" applyFont="1" applyFill="1" applyBorder="1" applyAlignment="1">
      <alignment horizontal="center" vertical="center" wrapText="1"/>
      <protection/>
    </xf>
    <xf numFmtId="43" fontId="6" fillId="0" borderId="0" xfId="42" applyFont="1" applyFill="1" applyAlignment="1">
      <alignment vertical="top"/>
    </xf>
    <xf numFmtId="0" fontId="7" fillId="0" borderId="31" xfId="0" applyFont="1" applyFill="1" applyBorder="1" applyAlignment="1">
      <alignment horizontal="center" vertical="top" wrapText="1"/>
    </xf>
    <xf numFmtId="0" fontId="75" fillId="0" borderId="18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43" fontId="75" fillId="0" borderId="11" xfId="42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75" fillId="0" borderId="0" xfId="0" applyFont="1" applyAlignment="1">
      <alignment vertical="top"/>
    </xf>
    <xf numFmtId="0" fontId="5" fillId="0" borderId="21" xfId="69" applyFont="1" applyFill="1" applyBorder="1" applyAlignment="1">
      <alignment horizontal="left" vertical="center" wrapText="1"/>
      <protection/>
    </xf>
    <xf numFmtId="43" fontId="65" fillId="0" borderId="12" xfId="45" applyFont="1" applyFill="1" applyBorder="1" applyAlignment="1" applyProtection="1">
      <alignment horizontal="right" vertical="center"/>
      <protection locked="0"/>
    </xf>
    <xf numFmtId="43" fontId="65" fillId="0" borderId="13" xfId="45" applyFont="1" applyFill="1" applyBorder="1" applyAlignment="1" applyProtection="1">
      <alignment horizontal="right" vertical="center"/>
      <protection locked="0"/>
    </xf>
    <xf numFmtId="0" fontId="7" fillId="37" borderId="31" xfId="0" applyFont="1" applyFill="1" applyBorder="1" applyAlignment="1">
      <alignment horizontal="left" vertical="center"/>
    </xf>
    <xf numFmtId="0" fontId="7" fillId="37" borderId="24" xfId="0" applyFont="1" applyFill="1" applyBorder="1" applyAlignment="1">
      <alignment horizontal="left" vertical="center"/>
    </xf>
    <xf numFmtId="43" fontId="7" fillId="37" borderId="31" xfId="42" applyFont="1" applyFill="1" applyBorder="1" applyAlignment="1">
      <alignment horizontal="right" vertical="top" wrapText="1"/>
    </xf>
    <xf numFmtId="0" fontId="65" fillId="0" borderId="11" xfId="0" applyFont="1" applyBorder="1" applyAlignment="1">
      <alignment vertical="top"/>
    </xf>
    <xf numFmtId="43" fontId="68" fillId="33" borderId="12" xfId="42" applyFont="1" applyFill="1" applyBorder="1" applyAlignment="1">
      <alignment horizontal="right" vertical="center" wrapText="1"/>
    </xf>
    <xf numFmtId="0" fontId="7" fillId="37" borderId="13" xfId="0" applyFont="1" applyFill="1" applyBorder="1" applyAlignment="1">
      <alignment vertical="top" wrapText="1"/>
    </xf>
    <xf numFmtId="0" fontId="7" fillId="37" borderId="0" xfId="0" applyFont="1" applyFill="1" applyAlignment="1">
      <alignment vertical="top"/>
    </xf>
    <xf numFmtId="0" fontId="7" fillId="37" borderId="13" xfId="69" applyFont="1" applyFill="1" applyBorder="1" applyAlignment="1">
      <alignment horizontal="center" vertical="top" wrapText="1"/>
      <protection/>
    </xf>
    <xf numFmtId="0" fontId="65" fillId="0" borderId="13" xfId="0" applyFont="1" applyBorder="1" applyAlignment="1">
      <alignment vertical="top"/>
    </xf>
    <xf numFmtId="0" fontId="5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left" vertical="center"/>
    </xf>
    <xf numFmtId="43" fontId="7" fillId="37" borderId="11" xfId="42" applyFont="1" applyFill="1" applyBorder="1" applyAlignment="1">
      <alignment horizontal="left" vertical="center" wrapText="1"/>
    </xf>
    <xf numFmtId="0" fontId="7" fillId="37" borderId="11" xfId="69" applyFont="1" applyFill="1" applyBorder="1" applyAlignment="1">
      <alignment horizontal="center" vertical="top" wrapText="1"/>
      <protection/>
    </xf>
    <xf numFmtId="0" fontId="7" fillId="37" borderId="11" xfId="69" applyFont="1" applyFill="1" applyBorder="1" applyAlignment="1">
      <alignment horizontal="left" vertical="center" wrapText="1"/>
      <protection/>
    </xf>
    <xf numFmtId="0" fontId="7" fillId="0" borderId="36" xfId="0" applyFont="1" applyFill="1" applyBorder="1" applyAlignment="1">
      <alignment horizontal="center" vertical="center"/>
    </xf>
    <xf numFmtId="0" fontId="7" fillId="37" borderId="36" xfId="69" applyFont="1" applyFill="1" applyBorder="1" applyAlignment="1">
      <alignment horizontal="left" vertical="center" wrapText="1"/>
      <protection/>
    </xf>
    <xf numFmtId="0" fontId="7" fillId="0" borderId="36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top" wrapText="1"/>
    </xf>
    <xf numFmtId="49" fontId="7" fillId="37" borderId="12" xfId="0" applyNumberFormat="1" applyFont="1" applyFill="1" applyBorder="1" applyAlignment="1">
      <alignment horizontal="left" vertical="top" wrapText="1"/>
    </xf>
    <xf numFmtId="43" fontId="7" fillId="37" borderId="12" xfId="46" applyFont="1" applyFill="1" applyBorder="1" applyAlignment="1">
      <alignment horizontal="right" vertical="top"/>
    </xf>
    <xf numFmtId="0" fontId="68" fillId="33" borderId="31" xfId="69" applyFont="1" applyFill="1" applyBorder="1" applyAlignment="1">
      <alignment horizontal="left" vertical="center" wrapText="1"/>
      <protection/>
    </xf>
    <xf numFmtId="43" fontId="68" fillId="33" borderId="10" xfId="42" applyFont="1" applyFill="1" applyBorder="1" applyAlignment="1">
      <alignment horizontal="left" vertical="center" wrapText="1"/>
    </xf>
    <xf numFmtId="0" fontId="68" fillId="33" borderId="10" xfId="69" applyFont="1" applyFill="1" applyBorder="1" applyAlignment="1">
      <alignment horizontal="center" vertical="center" wrapText="1"/>
      <protection/>
    </xf>
    <xf numFmtId="0" fontId="65" fillId="0" borderId="31" xfId="0" applyFont="1" applyBorder="1" applyAlignment="1">
      <alignment vertical="top" wrapText="1"/>
    </xf>
    <xf numFmtId="0" fontId="65" fillId="0" borderId="31" xfId="0" applyFont="1" applyBorder="1" applyAlignment="1">
      <alignment horizontal="left" vertical="top"/>
    </xf>
    <xf numFmtId="0" fontId="65" fillId="38" borderId="0" xfId="0" applyFont="1" applyFill="1" applyAlignment="1" applyProtection="1">
      <alignment/>
      <protection locked="0"/>
    </xf>
    <xf numFmtId="43" fontId="65" fillId="37" borderId="12" xfId="45" applyFont="1" applyFill="1" applyBorder="1" applyAlignment="1" applyProtection="1">
      <alignment horizontal="right" vertical="center"/>
      <protection locked="0"/>
    </xf>
    <xf numFmtId="43" fontId="7" fillId="37" borderId="31" xfId="45" applyFont="1" applyFill="1" applyBorder="1" applyAlignment="1" applyProtection="1">
      <alignment horizontal="right" vertical="center"/>
      <protection locked="0"/>
    </xf>
    <xf numFmtId="43" fontId="7" fillId="37" borderId="13" xfId="45" applyFont="1" applyFill="1" applyBorder="1" applyAlignment="1" applyProtection="1">
      <alignment horizontal="right" vertical="center"/>
      <protection locked="0"/>
    </xf>
    <xf numFmtId="0" fontId="4" fillId="37" borderId="0" xfId="0" applyFont="1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66" fillId="33" borderId="32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>
      <alignment vertical="top"/>
    </xf>
    <xf numFmtId="0" fontId="4" fillId="37" borderId="0" xfId="0" applyFont="1" applyFill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vertical="center"/>
      <protection locked="0"/>
    </xf>
    <xf numFmtId="0" fontId="65" fillId="37" borderId="0" xfId="0" applyFont="1" applyFill="1" applyAlignment="1" applyProtection="1">
      <alignment vertical="center"/>
      <protection locked="0"/>
    </xf>
    <xf numFmtId="0" fontId="65" fillId="37" borderId="0" xfId="0" applyFont="1" applyFill="1" applyAlignment="1" applyProtection="1">
      <alignment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vertical="top"/>
      <protection locked="0"/>
    </xf>
    <xf numFmtId="43" fontId="7" fillId="33" borderId="12" xfId="45" applyFont="1" applyFill="1" applyBorder="1" applyAlignment="1" applyProtection="1">
      <alignment horizontal="right" vertical="center"/>
      <protection locked="0"/>
    </xf>
    <xf numFmtId="43" fontId="7" fillId="33" borderId="28" xfId="45" applyFont="1" applyFill="1" applyBorder="1" applyAlignment="1" applyProtection="1">
      <alignment horizontal="center" vertical="center"/>
      <protection/>
    </xf>
    <xf numFmtId="43" fontId="7" fillId="33" borderId="28" xfId="45" applyFont="1" applyFill="1" applyBorder="1" applyAlignment="1" applyProtection="1">
      <alignment horizontal="right" vertical="center"/>
      <protection/>
    </xf>
    <xf numFmtId="43" fontId="7" fillId="37" borderId="12" xfId="42" applyFont="1" applyFill="1" applyBorder="1" applyAlignment="1">
      <alignment horizontal="left" vertical="center" wrapText="1"/>
    </xf>
    <xf numFmtId="0" fontId="5" fillId="37" borderId="0" xfId="69" applyFont="1" applyFill="1" applyBorder="1" applyAlignment="1">
      <alignment horizontal="left" vertical="top" wrapText="1"/>
      <protection/>
    </xf>
    <xf numFmtId="0" fontId="7" fillId="0" borderId="31" xfId="0" applyFont="1" applyFill="1" applyBorder="1" applyAlignment="1">
      <alignment horizontal="left" vertical="top" wrapText="1"/>
    </xf>
    <xf numFmtId="0" fontId="7" fillId="37" borderId="31" xfId="69" applyFont="1" applyFill="1" applyBorder="1" applyAlignment="1">
      <alignment horizontal="left" vertical="center" wrapText="1"/>
      <protection/>
    </xf>
    <xf numFmtId="0" fontId="7" fillId="0" borderId="13" xfId="69" applyFont="1" applyFill="1" applyBorder="1" applyAlignment="1">
      <alignment wrapText="1"/>
      <protection/>
    </xf>
    <xf numFmtId="0" fontId="7" fillId="0" borderId="3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43" fontId="7" fillId="37" borderId="24" xfId="42" applyFont="1" applyFill="1" applyBorder="1" applyAlignment="1">
      <alignment horizontal="left" vertical="center" wrapText="1"/>
    </xf>
    <xf numFmtId="43" fontId="7" fillId="0" borderId="31" xfId="46" applyFont="1" applyFill="1" applyBorder="1" applyAlignment="1">
      <alignment horizontal="right" vertical="top"/>
    </xf>
    <xf numFmtId="49" fontId="7" fillId="0" borderId="31" xfId="60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left" vertical="top"/>
    </xf>
    <xf numFmtId="0" fontId="65" fillId="0" borderId="31" xfId="0" applyFont="1" applyFill="1" applyBorder="1" applyAlignment="1">
      <alignment horizontal="left" vertical="top"/>
    </xf>
    <xf numFmtId="0" fontId="65" fillId="0" borderId="21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/>
    </xf>
    <xf numFmtId="0" fontId="65" fillId="0" borderId="14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7" fillId="0" borderId="31" xfId="0" applyFont="1" applyBorder="1" applyAlignment="1">
      <alignment vertical="top"/>
    </xf>
    <xf numFmtId="0" fontId="7" fillId="0" borderId="31" xfId="0" applyFont="1" applyBorder="1" applyAlignment="1">
      <alignment horizontal="left" vertical="top" wrapText="1"/>
    </xf>
    <xf numFmtId="0" fontId="7" fillId="37" borderId="31" xfId="0" applyFont="1" applyFill="1" applyBorder="1" applyAlignment="1">
      <alignment horizontal="center" vertical="top"/>
    </xf>
    <xf numFmtId="0" fontId="7" fillId="37" borderId="31" xfId="0" applyFont="1" applyFill="1" applyBorder="1" applyAlignment="1">
      <alignment horizontal="left" vertical="top"/>
    </xf>
    <xf numFmtId="0" fontId="7" fillId="37" borderId="31" xfId="0" applyFont="1" applyFill="1" applyBorder="1" applyAlignment="1">
      <alignment horizontal="left" vertical="top" wrapText="1"/>
    </xf>
    <xf numFmtId="49" fontId="7" fillId="37" borderId="31" xfId="0" applyNumberFormat="1" applyFont="1" applyFill="1" applyBorder="1" applyAlignment="1">
      <alignment horizontal="left" vertical="top" wrapText="1"/>
    </xf>
    <xf numFmtId="0" fontId="7" fillId="37" borderId="31" xfId="0" applyFont="1" applyFill="1" applyBorder="1" applyAlignment="1">
      <alignment vertical="top" wrapText="1"/>
    </xf>
    <xf numFmtId="43" fontId="7" fillId="37" borderId="31" xfId="46" applyFont="1" applyFill="1" applyBorder="1" applyAlignment="1">
      <alignment horizontal="right" vertical="top"/>
    </xf>
    <xf numFmtId="0" fontId="65" fillId="0" borderId="39" xfId="0" applyFont="1" applyBorder="1" applyAlignment="1">
      <alignment vertical="top" wrapText="1"/>
    </xf>
    <xf numFmtId="0" fontId="65" fillId="0" borderId="31" xfId="0" applyFont="1" applyBorder="1" applyAlignment="1">
      <alignment horizontal="left" vertical="top" wrapText="1"/>
    </xf>
    <xf numFmtId="0" fontId="7" fillId="37" borderId="12" xfId="0" applyFont="1" applyFill="1" applyBorder="1" applyAlignment="1">
      <alignment horizontal="left" vertical="top" wrapText="1"/>
    </xf>
    <xf numFmtId="0" fontId="7" fillId="37" borderId="12" xfId="60" applyFont="1" applyFill="1" applyBorder="1" applyAlignment="1">
      <alignment vertical="top" wrapText="1"/>
      <protection/>
    </xf>
    <xf numFmtId="49" fontId="7" fillId="37" borderId="12" xfId="60" applyNumberFormat="1" applyFont="1" applyFill="1" applyBorder="1" applyAlignment="1">
      <alignment horizontal="left" vertical="top" wrapText="1"/>
      <protection/>
    </xf>
    <xf numFmtId="0" fontId="65" fillId="0" borderId="10" xfId="0" applyFont="1" applyBorder="1" applyAlignment="1">
      <alignment horizontal="left" vertical="top"/>
    </xf>
    <xf numFmtId="0" fontId="65" fillId="0" borderId="21" xfId="0" applyFont="1" applyBorder="1" applyAlignment="1">
      <alignment vertical="top" wrapText="1"/>
    </xf>
    <xf numFmtId="191" fontId="65" fillId="0" borderId="13" xfId="42" applyNumberFormat="1" applyFont="1" applyBorder="1" applyAlignment="1">
      <alignment vertical="top"/>
    </xf>
    <xf numFmtId="0" fontId="65" fillId="0" borderId="13" xfId="0" applyFont="1" applyBorder="1" applyAlignment="1">
      <alignment horizontal="left" vertical="top" wrapText="1"/>
    </xf>
    <xf numFmtId="0" fontId="68" fillId="37" borderId="12" xfId="0" applyFont="1" applyFill="1" applyBorder="1" applyAlignment="1">
      <alignment horizontal="left" vertical="center"/>
    </xf>
    <xf numFmtId="43" fontId="68" fillId="37" borderId="12" xfId="42" applyFont="1" applyFill="1" applyBorder="1" applyAlignment="1">
      <alignment horizontal="left" vertical="center" wrapText="1"/>
    </xf>
    <xf numFmtId="0" fontId="68" fillId="37" borderId="12" xfId="69" applyFont="1" applyFill="1" applyBorder="1" applyAlignment="1">
      <alignment horizontal="left" vertical="center" wrapText="1"/>
      <protection/>
    </xf>
    <xf numFmtId="0" fontId="7" fillId="0" borderId="40" xfId="0" applyFont="1" applyFill="1" applyBorder="1" applyAlignment="1">
      <alignment horizontal="center" vertical="top"/>
    </xf>
    <xf numFmtId="0" fontId="65" fillId="0" borderId="19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43" fontId="65" fillId="0" borderId="31" xfId="42" applyFont="1" applyBorder="1" applyAlignment="1">
      <alignment vertical="top"/>
    </xf>
    <xf numFmtId="0" fontId="7" fillId="0" borderId="31" xfId="0" applyFont="1" applyBorder="1" applyAlignment="1">
      <alignment horizontal="left" vertical="top"/>
    </xf>
    <xf numFmtId="0" fontId="7" fillId="0" borderId="31" xfId="0" applyFont="1" applyFill="1" applyBorder="1" applyAlignment="1">
      <alignment vertical="center" wrapText="1"/>
    </xf>
    <xf numFmtId="43" fontId="65" fillId="0" borderId="31" xfId="42" applyFont="1" applyBorder="1" applyAlignment="1">
      <alignment horizontal="right" vertical="top" wrapText="1"/>
    </xf>
    <xf numFmtId="0" fontId="7" fillId="37" borderId="24" xfId="69" applyFont="1" applyFill="1" applyBorder="1" applyAlignment="1">
      <alignment horizontal="center" vertical="center" wrapText="1"/>
      <protection/>
    </xf>
    <xf numFmtId="43" fontId="7" fillId="0" borderId="13" xfId="45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3" fontId="7" fillId="0" borderId="12" xfId="42" applyFont="1" applyFill="1" applyBorder="1" applyAlignment="1">
      <alignment horizontal="left" vertical="center" wrapText="1"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37" borderId="12" xfId="0" applyFont="1" applyFill="1" applyBorder="1" applyAlignment="1">
      <alignment horizontal="left" vertical="center"/>
    </xf>
    <xf numFmtId="0" fontId="7" fillId="37" borderId="12" xfId="69" applyFont="1" applyFill="1" applyBorder="1" applyAlignment="1">
      <alignment horizontal="center" vertical="center" wrapText="1"/>
      <protection/>
    </xf>
    <xf numFmtId="0" fontId="7" fillId="37" borderId="0" xfId="69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65" fillId="0" borderId="18" xfId="0" applyFont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7" fillId="37" borderId="12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left" vertical="center"/>
    </xf>
    <xf numFmtId="43" fontId="5" fillId="37" borderId="12" xfId="42" applyFont="1" applyFill="1" applyBorder="1" applyAlignment="1">
      <alignment horizontal="left" vertical="center" wrapText="1"/>
    </xf>
    <xf numFmtId="0" fontId="5" fillId="37" borderId="12" xfId="69" applyFont="1" applyFill="1" applyBorder="1" applyAlignment="1">
      <alignment horizontal="center" vertical="center" wrapText="1"/>
      <protection/>
    </xf>
    <xf numFmtId="0" fontId="66" fillId="0" borderId="38" xfId="0" applyFont="1" applyBorder="1" applyAlignment="1">
      <alignment horizontal="left" vertical="top"/>
    </xf>
    <xf numFmtId="0" fontId="5" fillId="37" borderId="0" xfId="0" applyFont="1" applyFill="1" applyAlignment="1">
      <alignment vertical="top"/>
    </xf>
    <xf numFmtId="0" fontId="7" fillId="37" borderId="12" xfId="0" applyFont="1" applyFill="1" applyBorder="1" applyAlignment="1">
      <alignment horizontal="center" vertical="top"/>
    </xf>
    <xf numFmtId="0" fontId="7" fillId="37" borderId="12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center"/>
    </xf>
    <xf numFmtId="0" fontId="65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7" borderId="21" xfId="0" applyFont="1" applyFill="1" applyBorder="1" applyAlignment="1">
      <alignment horizontal="center" vertical="top"/>
    </xf>
    <xf numFmtId="43" fontId="7" fillId="37" borderId="12" xfId="42" applyFont="1" applyFill="1" applyBorder="1" applyAlignment="1">
      <alignment horizontal="center" vertical="center" wrapText="1"/>
    </xf>
    <xf numFmtId="0" fontId="7" fillId="0" borderId="0" xfId="69" applyFont="1" applyFill="1" applyBorder="1" applyAlignment="1">
      <alignment horizontal="center" vertical="top" wrapText="1"/>
      <protection/>
    </xf>
    <xf numFmtId="0" fontId="7" fillId="0" borderId="0" xfId="0" applyFont="1" applyFill="1" applyAlignment="1">
      <alignment horizontal="center" vertical="top"/>
    </xf>
    <xf numFmtId="0" fontId="7" fillId="37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43" fontId="66" fillId="0" borderId="0" xfId="42" applyFont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/>
      <protection/>
    </xf>
    <xf numFmtId="2" fontId="5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65" fillId="0" borderId="31" xfId="0" applyFont="1" applyFill="1" applyBorder="1" applyAlignment="1">
      <alignment horizontal="left" vertical="top" wrapText="1"/>
    </xf>
    <xf numFmtId="0" fontId="7" fillId="0" borderId="0" xfId="69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37" borderId="20" xfId="0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191" fontId="12" fillId="0" borderId="31" xfId="42" applyNumberFormat="1" applyFont="1" applyBorder="1" applyAlignment="1">
      <alignment horizontal="center" vertical="top"/>
    </xf>
    <xf numFmtId="0" fontId="6" fillId="0" borderId="31" xfId="0" applyFont="1" applyFill="1" applyBorder="1" applyAlignment="1">
      <alignment vertical="top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7" fillId="37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43" fontId="7" fillId="0" borderId="31" xfId="42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7" fillId="37" borderId="10" xfId="0" applyFont="1" applyFill="1" applyBorder="1" applyAlignment="1">
      <alignment horizontal="left" vertical="top"/>
    </xf>
    <xf numFmtId="0" fontId="76" fillId="0" borderId="23" xfId="56" applyFont="1" applyFill="1" applyBorder="1" applyAlignment="1" applyProtection="1">
      <alignment vertical="center"/>
      <protection/>
    </xf>
    <xf numFmtId="43" fontId="7" fillId="0" borderId="12" xfId="46" applyFont="1" applyFill="1" applyBorder="1" applyAlignment="1">
      <alignment horizontal="right" vertical="top"/>
    </xf>
    <xf numFmtId="49" fontId="7" fillId="0" borderId="12" xfId="0" applyNumberFormat="1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horizontal="center" vertical="top"/>
    </xf>
    <xf numFmtId="0" fontId="7" fillId="0" borderId="12" xfId="69" applyFont="1" applyFill="1" applyBorder="1" applyAlignment="1">
      <alignment horizontal="center" vertical="top" wrapText="1"/>
      <protection/>
    </xf>
    <xf numFmtId="0" fontId="65" fillId="0" borderId="12" xfId="0" applyFont="1" applyFill="1" applyBorder="1" applyAlignment="1">
      <alignment horizontal="center" vertical="center"/>
    </xf>
    <xf numFmtId="43" fontId="7" fillId="37" borderId="12" xfId="42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top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65" fillId="0" borderId="31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5" fillId="0" borderId="15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vertical="top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4" fillId="35" borderId="32" xfId="0" applyFont="1" applyFill="1" applyBorder="1" applyAlignment="1" applyProtection="1">
      <alignment horizontal="center" vertical="top" wrapText="1"/>
      <protection locked="0"/>
    </xf>
    <xf numFmtId="0" fontId="68" fillId="33" borderId="15" xfId="0" applyFont="1" applyFill="1" applyBorder="1" applyAlignment="1">
      <alignment horizontal="left" vertical="center"/>
    </xf>
    <xf numFmtId="0" fontId="68" fillId="33" borderId="41" xfId="0" applyFont="1" applyFill="1" applyBorder="1" applyAlignment="1">
      <alignment horizontal="left" vertical="center"/>
    </xf>
    <xf numFmtId="0" fontId="68" fillId="33" borderId="23" xfId="0" applyFont="1" applyFill="1" applyBorder="1" applyAlignment="1">
      <alignment horizontal="left" vertical="center"/>
    </xf>
    <xf numFmtId="0" fontId="65" fillId="10" borderId="0" xfId="0" applyFont="1" applyFill="1" applyAlignment="1" applyProtection="1">
      <alignment/>
      <protection locked="0"/>
    </xf>
    <xf numFmtId="43" fontId="65" fillId="0" borderId="12" xfId="42" applyFont="1" applyBorder="1" applyAlignment="1">
      <alignment horizontal="right" vertical="center"/>
    </xf>
    <xf numFmtId="0" fontId="65" fillId="0" borderId="12" xfId="0" applyFont="1" applyBorder="1" applyAlignment="1">
      <alignment vertical="center"/>
    </xf>
    <xf numFmtId="43" fontId="7" fillId="37" borderId="10" xfId="45" applyFont="1" applyFill="1" applyBorder="1" applyAlignment="1" applyProtection="1">
      <alignment horizontal="right" vertical="center"/>
      <protection locked="0"/>
    </xf>
    <xf numFmtId="43" fontId="7" fillId="37" borderId="12" xfId="42" applyFont="1" applyFill="1" applyBorder="1" applyAlignment="1" applyProtection="1">
      <alignment horizontal="right" vertical="center"/>
      <protection locked="0"/>
    </xf>
    <xf numFmtId="43" fontId="77" fillId="35" borderId="31" xfId="42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vertical="top" wrapText="1"/>
    </xf>
    <xf numFmtId="43" fontId="7" fillId="0" borderId="12" xfId="42" applyFont="1" applyBorder="1" applyAlignment="1">
      <alignment horizontal="center" vertical="top"/>
    </xf>
    <xf numFmtId="191" fontId="7" fillId="0" borderId="12" xfId="42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49" fontId="7" fillId="37" borderId="12" xfId="0" applyNumberFormat="1" applyFont="1" applyFill="1" applyBorder="1" applyAlignment="1">
      <alignment horizontal="left" vertical="center" wrapText="1"/>
    </xf>
    <xf numFmtId="0" fontId="65" fillId="0" borderId="12" xfId="0" applyFont="1" applyBorder="1" applyAlignment="1">
      <alignment vertical="top" wrapText="1"/>
    </xf>
    <xf numFmtId="0" fontId="7" fillId="0" borderId="12" xfId="60" applyFont="1" applyFill="1" applyBorder="1" applyAlignment="1">
      <alignment vertical="top" wrapText="1"/>
      <protection/>
    </xf>
    <xf numFmtId="49" fontId="7" fillId="0" borderId="12" xfId="60" applyNumberFormat="1" applyFont="1" applyFill="1" applyBorder="1" applyAlignment="1">
      <alignment horizontal="left" vertical="top" wrapText="1"/>
      <protection/>
    </xf>
    <xf numFmtId="43" fontId="65" fillId="0" borderId="12" xfId="42" applyFont="1" applyBorder="1" applyAlignment="1">
      <alignment horizontal="right" vertical="top" wrapText="1"/>
    </xf>
    <xf numFmtId="0" fontId="7" fillId="0" borderId="31" xfId="0" applyFont="1" applyBorder="1" applyAlignment="1">
      <alignment vertical="top" wrapText="1"/>
    </xf>
    <xf numFmtId="191" fontId="7" fillId="0" borderId="31" xfId="42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left" vertical="top" wrapText="1"/>
    </xf>
    <xf numFmtId="43" fontId="65" fillId="0" borderId="12" xfId="42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91" fontId="7" fillId="0" borderId="12" xfId="42" applyNumberFormat="1" applyFont="1" applyBorder="1" applyAlignment="1">
      <alignment horizontal="center" vertical="top"/>
    </xf>
    <xf numFmtId="0" fontId="65" fillId="0" borderId="12" xfId="0" applyFont="1" applyBorder="1" applyAlignment="1">
      <alignment horizontal="left" vertical="center"/>
    </xf>
    <xf numFmtId="43" fontId="4" fillId="35" borderId="12" xfId="45" applyFont="1" applyFill="1" applyBorder="1" applyAlignment="1" applyProtection="1">
      <alignment horizontal="center" vertical="center"/>
      <protection/>
    </xf>
    <xf numFmtId="43" fontId="4" fillId="35" borderId="12" xfId="42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top" wrapText="1"/>
    </xf>
    <xf numFmtId="0" fontId="78" fillId="37" borderId="12" xfId="0" applyFont="1" applyFill="1" applyBorder="1" applyAlignment="1">
      <alignment vertical="top" wrapText="1"/>
    </xf>
    <xf numFmtId="43" fontId="78" fillId="37" borderId="12" xfId="46" applyFont="1" applyFill="1" applyBorder="1" applyAlignment="1">
      <alignment vertical="top"/>
    </xf>
    <xf numFmtId="0" fontId="73" fillId="0" borderId="12" xfId="0" applyFont="1" applyBorder="1" applyAlignment="1">
      <alignment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/>
    </xf>
    <xf numFmtId="0" fontId="65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191" fontId="12" fillId="0" borderId="12" xfId="42" applyNumberFormat="1" applyFont="1" applyBorder="1" applyAlignment="1">
      <alignment horizontal="center" vertical="top"/>
    </xf>
    <xf numFmtId="0" fontId="79" fillId="0" borderId="10" xfId="0" applyFont="1" applyBorder="1" applyAlignment="1">
      <alignment horizontal="left" vertical="top" wrapText="1"/>
    </xf>
    <xf numFmtId="0" fontId="79" fillId="0" borderId="13" xfId="0" applyFont="1" applyBorder="1" applyAlignment="1">
      <alignment horizontal="left" vertical="top" wrapText="1"/>
    </xf>
    <xf numFmtId="0" fontId="68" fillId="33" borderId="10" xfId="69" applyFont="1" applyFill="1" applyBorder="1" applyAlignment="1">
      <alignment horizontal="left" vertical="center" wrapText="1"/>
      <protection/>
    </xf>
    <xf numFmtId="0" fontId="73" fillId="0" borderId="12" xfId="0" applyFont="1" applyBorder="1" applyAlignment="1">
      <alignment vertical="top"/>
    </xf>
    <xf numFmtId="0" fontId="73" fillId="0" borderId="12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43" fontId="7" fillId="0" borderId="12" xfId="42" applyFont="1" applyBorder="1" applyAlignment="1">
      <alignment vertical="center"/>
    </xf>
    <xf numFmtId="43" fontId="73" fillId="0" borderId="12" xfId="42" applyFont="1" applyBorder="1" applyAlignment="1">
      <alignment horizontal="right" vertical="top"/>
    </xf>
    <xf numFmtId="43" fontId="7" fillId="0" borderId="13" xfId="42" applyFont="1" applyFill="1" applyBorder="1" applyAlignment="1">
      <alignment horizontal="right" vertical="top" wrapText="1"/>
    </xf>
    <xf numFmtId="43" fontId="7" fillId="0" borderId="12" xfId="42" applyFont="1" applyFill="1" applyBorder="1" applyAlignment="1">
      <alignment horizontal="left" vertical="top" wrapText="1"/>
    </xf>
    <xf numFmtId="0" fontId="7" fillId="0" borderId="12" xfId="69" applyFont="1" applyFill="1" applyBorder="1" applyAlignment="1">
      <alignment horizontal="left" vertical="top" wrapText="1"/>
      <protection/>
    </xf>
    <xf numFmtId="0" fontId="65" fillId="0" borderId="12" xfId="0" applyFont="1" applyFill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7" fillId="37" borderId="36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9" fontId="15" fillId="0" borderId="12" xfId="0" applyNumberFormat="1" applyFont="1" applyBorder="1" applyAlignment="1">
      <alignment vertical="top" wrapText="1"/>
    </xf>
    <xf numFmtId="43" fontId="15" fillId="37" borderId="31" xfId="46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49" fontId="15" fillId="0" borderId="31" xfId="0" applyNumberFormat="1" applyFont="1" applyBorder="1" applyAlignment="1">
      <alignment vertical="top" wrapText="1"/>
    </xf>
    <xf numFmtId="43" fontId="15" fillId="0" borderId="31" xfId="46" applyFont="1" applyBorder="1" applyAlignment="1">
      <alignment vertical="top"/>
    </xf>
    <xf numFmtId="49" fontId="15" fillId="0" borderId="31" xfId="0" applyNumberFormat="1" applyFont="1" applyBorder="1" applyAlignment="1">
      <alignment horizontal="left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vertical="top" wrapText="1"/>
    </xf>
    <xf numFmtId="49" fontId="7" fillId="37" borderId="12" xfId="0" applyNumberFormat="1" applyFont="1" applyFill="1" applyBorder="1" applyAlignment="1">
      <alignment horizontal="left" vertical="top"/>
    </xf>
    <xf numFmtId="43" fontId="65" fillId="0" borderId="10" xfId="45" applyFont="1" applyFill="1" applyBorder="1" applyAlignment="1" applyProtection="1">
      <alignment horizontal="right" vertical="center"/>
      <protection locked="0"/>
    </xf>
    <xf numFmtId="43" fontId="65" fillId="37" borderId="10" xfId="45" applyFont="1" applyFill="1" applyBorder="1" applyAlignment="1" applyProtection="1">
      <alignment horizontal="right" vertical="center"/>
      <protection locked="0"/>
    </xf>
    <xf numFmtId="43" fontId="7" fillId="0" borderId="10" xfId="42" applyFont="1" applyFill="1" applyBorder="1" applyAlignment="1">
      <alignment horizontal="left" vertical="top" wrapText="1"/>
    </xf>
    <xf numFmtId="0" fontId="7" fillId="0" borderId="10" xfId="69" applyFont="1" applyFill="1" applyBorder="1" applyAlignment="1">
      <alignment horizontal="center" vertical="top" wrapText="1"/>
      <protection/>
    </xf>
    <xf numFmtId="0" fontId="65" fillId="0" borderId="21" xfId="0" applyFont="1" applyFill="1" applyBorder="1" applyAlignment="1">
      <alignment horizontal="center" vertical="top"/>
    </xf>
    <xf numFmtId="0" fontId="65" fillId="0" borderId="31" xfId="0" applyFont="1" applyFill="1" applyBorder="1" applyAlignment="1">
      <alignment horizontal="center" vertical="top"/>
    </xf>
    <xf numFmtId="0" fontId="7" fillId="0" borderId="25" xfId="69" applyFont="1" applyFill="1" applyBorder="1" applyAlignment="1">
      <alignment horizontal="left" vertical="top" wrapText="1"/>
      <protection/>
    </xf>
    <xf numFmtId="0" fontId="67" fillId="37" borderId="12" xfId="0" applyFont="1" applyFill="1" applyBorder="1" applyAlignment="1">
      <alignment vertical="top"/>
    </xf>
    <xf numFmtId="0" fontId="80" fillId="0" borderId="12" xfId="0" applyFont="1" applyBorder="1" applyAlignment="1">
      <alignment horizontal="center" vertical="center" wrapText="1"/>
    </xf>
    <xf numFmtId="0" fontId="4" fillId="35" borderId="20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14" fillId="0" borderId="0" xfId="69" applyFont="1" applyFill="1" applyBorder="1" applyAlignment="1" applyProtection="1">
      <alignment horizontal="center" vertical="top" wrapText="1"/>
      <protection locked="0"/>
    </xf>
    <xf numFmtId="0" fontId="4" fillId="35" borderId="31" xfId="0" applyFont="1" applyFill="1" applyBorder="1" applyAlignment="1" applyProtection="1">
      <alignment horizontal="center" vertical="top" wrapText="1"/>
      <protection locked="0"/>
    </xf>
    <xf numFmtId="0" fontId="4" fillId="35" borderId="32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4" fillId="35" borderId="42" xfId="0" applyFont="1" applyFill="1" applyBorder="1" applyAlignment="1" applyProtection="1">
      <alignment horizontal="center"/>
      <protection locked="0"/>
    </xf>
    <xf numFmtId="0" fontId="4" fillId="35" borderId="43" xfId="0" applyFont="1" applyFill="1" applyBorder="1" applyAlignment="1" applyProtection="1">
      <alignment horizontal="center"/>
      <protection locked="0"/>
    </xf>
    <xf numFmtId="0" fontId="4" fillId="35" borderId="46" xfId="0" applyFont="1" applyFill="1" applyBorder="1" applyAlignment="1" applyProtection="1">
      <alignment horizontal="center"/>
      <protection locked="0"/>
    </xf>
    <xf numFmtId="0" fontId="4" fillId="35" borderId="47" xfId="0" applyFont="1" applyFill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 horizontal="center"/>
      <protection locked="0"/>
    </xf>
    <xf numFmtId="0" fontId="81" fillId="0" borderId="0" xfId="69" applyFont="1" applyFill="1" applyBorder="1" applyAlignment="1" applyProtection="1">
      <alignment horizontal="center" vertical="top" wrapText="1"/>
      <protection locked="0"/>
    </xf>
    <xf numFmtId="0" fontId="70" fillId="35" borderId="26" xfId="0" applyFont="1" applyFill="1" applyBorder="1" applyAlignment="1" applyProtection="1">
      <alignment horizontal="center" vertical="top" wrapText="1"/>
      <protection locked="0"/>
    </xf>
    <xf numFmtId="0" fontId="64" fillId="0" borderId="13" xfId="0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82" fillId="35" borderId="12" xfId="0" applyFont="1" applyFill="1" applyBorder="1" applyAlignment="1">
      <alignment horizontal="center" vertical="center" wrapText="1"/>
    </xf>
    <xf numFmtId="0" fontId="66" fillId="36" borderId="27" xfId="0" applyFont="1" applyFill="1" applyBorder="1" applyAlignment="1">
      <alignment horizontal="center" vertical="center"/>
    </xf>
    <xf numFmtId="0" fontId="66" fillId="36" borderId="49" xfId="0" applyFont="1" applyFill="1" applyBorder="1" applyAlignment="1">
      <alignment horizontal="center" vertical="center"/>
    </xf>
    <xf numFmtId="0" fontId="66" fillId="36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0" fillId="0" borderId="0" xfId="69" applyFont="1" applyFill="1" applyBorder="1" applyAlignment="1">
      <alignment horizontal="left" vertical="center" wrapText="1"/>
      <protection/>
    </xf>
    <xf numFmtId="0" fontId="68" fillId="33" borderId="15" xfId="0" applyFont="1" applyFill="1" applyBorder="1" applyAlignment="1">
      <alignment horizontal="left" vertical="center"/>
    </xf>
    <xf numFmtId="0" fontId="68" fillId="33" borderId="41" xfId="0" applyFont="1" applyFill="1" applyBorder="1" applyAlignment="1">
      <alignment horizontal="left" vertical="center"/>
    </xf>
    <xf numFmtId="0" fontId="68" fillId="33" borderId="23" xfId="0" applyFont="1" applyFill="1" applyBorder="1" applyAlignment="1">
      <alignment horizontal="left" vertical="center"/>
    </xf>
    <xf numFmtId="0" fontId="68" fillId="33" borderId="12" xfId="0" applyFont="1" applyFill="1" applyBorder="1" applyAlignment="1">
      <alignment horizontal="left" vertical="center"/>
    </xf>
    <xf numFmtId="0" fontId="10" fillId="0" borderId="0" xfId="69" applyFont="1" applyFill="1" applyBorder="1" applyAlignment="1">
      <alignment vertical="top" wrapText="1"/>
      <protection/>
    </xf>
    <xf numFmtId="0" fontId="68" fillId="33" borderId="21" xfId="0" applyFont="1" applyFill="1" applyBorder="1" applyAlignment="1">
      <alignment horizontal="left" vertical="center"/>
    </xf>
    <xf numFmtId="0" fontId="68" fillId="33" borderId="14" xfId="0" applyFont="1" applyFill="1" applyBorder="1" applyAlignment="1">
      <alignment horizontal="left" vertical="center"/>
    </xf>
    <xf numFmtId="0" fontId="68" fillId="33" borderId="25" xfId="0" applyFont="1" applyFill="1" applyBorder="1" applyAlignment="1">
      <alignment horizontal="left" vertical="center"/>
    </xf>
    <xf numFmtId="0" fontId="10" fillId="0" borderId="0" xfId="69" applyFont="1" applyFill="1" applyBorder="1" applyAlignment="1">
      <alignment vertical="center" wrapText="1"/>
      <protection/>
    </xf>
    <xf numFmtId="0" fontId="68" fillId="33" borderId="20" xfId="0" applyFont="1" applyFill="1" applyBorder="1" applyAlignment="1">
      <alignment horizontal="left" vertical="center"/>
    </xf>
    <xf numFmtId="0" fontId="68" fillId="33" borderId="50" xfId="0" applyFont="1" applyFill="1" applyBorder="1" applyAlignment="1">
      <alignment horizontal="left" vertical="center"/>
    </xf>
    <xf numFmtId="0" fontId="68" fillId="33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43" fontId="15" fillId="0" borderId="31" xfId="46" applyFont="1" applyBorder="1" applyAlignment="1">
      <alignment horizontal="left"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6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  <cellStyle name="ปกติ_ห้ามลบ_สำหรับกรรมการ_คำนวณผลประเมิน_สาขา" xfId="6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\\202.28.103.8\qachannel\QAIndex\QA56\KPI\KPI_4_3\Nursing\Aree.pdf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V103"/>
  <sheetViews>
    <sheetView tabSelected="1" zoomScale="70" zoomScaleNormal="70" zoomScaleSheetLayoutView="50" workbookViewId="0" topLeftCell="B6">
      <selection activeCell="D23" sqref="D23"/>
    </sheetView>
  </sheetViews>
  <sheetFormatPr defaultColWidth="9.00390625" defaultRowHeight="15"/>
  <cols>
    <col min="1" max="1" width="4.421875" style="2" customWidth="1"/>
    <col min="2" max="2" width="29.7109375" style="2" customWidth="1"/>
    <col min="3" max="5" width="9.00390625" style="2" customWidth="1"/>
    <col min="6" max="6" width="9.00390625" style="2" hidden="1" customWidth="1"/>
    <col min="7" max="7" width="12.8515625" style="2" customWidth="1"/>
    <col min="8" max="8" width="14.00390625" style="307" customWidth="1"/>
    <col min="9" max="9" width="14.00390625" style="443" customWidth="1"/>
    <col min="10" max="10" width="13.28125" style="296" bestFit="1" customWidth="1"/>
    <col min="11" max="13" width="14.421875" style="2" customWidth="1"/>
    <col min="14" max="14" width="15.421875" style="2" bestFit="1" customWidth="1"/>
    <col min="15" max="15" width="16.140625" style="2" bestFit="1" customWidth="1"/>
    <col min="16" max="16" width="13.421875" style="2" customWidth="1"/>
    <col min="17" max="17" width="9.421875" style="2" customWidth="1"/>
    <col min="18" max="18" width="10.140625" style="2" customWidth="1"/>
    <col min="19" max="16384" width="9.00390625" style="2" customWidth="1"/>
  </cols>
  <sheetData>
    <row r="1" spans="1:18" ht="36" customHeight="1">
      <c r="A1" s="517" t="s">
        <v>100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</row>
    <row r="2" spans="1:18" ht="37.5" customHeight="1" thickBot="1">
      <c r="A2" s="535" t="s">
        <v>233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</row>
    <row r="3" spans="1:22" s="72" customFormat="1" ht="20.25" customHeight="1" thickTop="1">
      <c r="A3" s="521" t="s">
        <v>0</v>
      </c>
      <c r="B3" s="522"/>
      <c r="C3" s="527" t="s">
        <v>46</v>
      </c>
      <c r="D3" s="530" t="s">
        <v>20</v>
      </c>
      <c r="E3" s="531"/>
      <c r="F3" s="536" t="s">
        <v>80</v>
      </c>
      <c r="G3" s="532" t="s">
        <v>10</v>
      </c>
      <c r="H3" s="533"/>
      <c r="I3" s="533"/>
      <c r="J3" s="533"/>
      <c r="K3" s="533"/>
      <c r="L3" s="533"/>
      <c r="M3" s="534"/>
      <c r="N3" s="73" t="s">
        <v>22</v>
      </c>
      <c r="O3" s="539" t="s">
        <v>2</v>
      </c>
      <c r="P3" s="539" t="s">
        <v>7</v>
      </c>
      <c r="Q3" s="521" t="s">
        <v>55</v>
      </c>
      <c r="R3" s="522"/>
      <c r="S3" s="2"/>
      <c r="T3" s="2"/>
      <c r="U3" s="2"/>
      <c r="V3" s="2"/>
    </row>
    <row r="4" spans="1:22" s="72" customFormat="1" ht="22.5">
      <c r="A4" s="523"/>
      <c r="B4" s="524"/>
      <c r="C4" s="528"/>
      <c r="D4" s="515" t="s">
        <v>21</v>
      </c>
      <c r="E4" s="516"/>
      <c r="F4" s="537"/>
      <c r="G4" s="84" t="s">
        <v>40</v>
      </c>
      <c r="H4" s="308" t="s">
        <v>41</v>
      </c>
      <c r="I4" s="85" t="s">
        <v>42</v>
      </c>
      <c r="J4" s="301" t="s">
        <v>12</v>
      </c>
      <c r="K4" s="85" t="s">
        <v>44</v>
      </c>
      <c r="L4" s="85" t="s">
        <v>45</v>
      </c>
      <c r="M4" s="518" t="s">
        <v>76</v>
      </c>
      <c r="N4" s="86" t="s">
        <v>11</v>
      </c>
      <c r="O4" s="540"/>
      <c r="P4" s="540"/>
      <c r="Q4" s="523"/>
      <c r="R4" s="524"/>
      <c r="S4" s="2"/>
      <c r="T4" s="2"/>
      <c r="U4" s="2"/>
      <c r="V4" s="2"/>
    </row>
    <row r="5" spans="1:22" s="83" customFormat="1" ht="45.75" thickBot="1">
      <c r="A5" s="525"/>
      <c r="B5" s="526"/>
      <c r="C5" s="529"/>
      <c r="D5" s="87" t="s">
        <v>8</v>
      </c>
      <c r="E5" s="87" t="s">
        <v>9</v>
      </c>
      <c r="F5" s="538"/>
      <c r="G5" s="88" t="s">
        <v>39</v>
      </c>
      <c r="H5" s="309" t="s">
        <v>19</v>
      </c>
      <c r="I5" s="439" t="s">
        <v>89</v>
      </c>
      <c r="J5" s="302"/>
      <c r="K5" s="88" t="s">
        <v>43</v>
      </c>
      <c r="L5" s="197" t="s">
        <v>79</v>
      </c>
      <c r="M5" s="519"/>
      <c r="N5" s="88" t="s">
        <v>9</v>
      </c>
      <c r="O5" s="541"/>
      <c r="P5" s="541"/>
      <c r="Q5" s="525"/>
      <c r="R5" s="526"/>
      <c r="S5" s="82"/>
      <c r="T5" s="82"/>
      <c r="U5" s="82"/>
      <c r="V5" s="82"/>
    </row>
    <row r="6" spans="1:18" s="221" customFormat="1" ht="24.75" thickTop="1">
      <c r="A6" s="215" t="s">
        <v>28</v>
      </c>
      <c r="B6" s="215"/>
      <c r="C6" s="216">
        <f>C7+C8+C9+C10+C11+C12+C13+C14+C15+C16+C17</f>
        <v>296</v>
      </c>
      <c r="D6" s="144">
        <f>SUM(D7:D17)</f>
        <v>36</v>
      </c>
      <c r="E6" s="144">
        <f>SUM(E7:E17)</f>
        <v>9</v>
      </c>
      <c r="F6" s="217"/>
      <c r="G6" s="448">
        <f aca="true" t="shared" si="0" ref="G6:N6">SUM(G7:G17)</f>
        <v>146260</v>
      </c>
      <c r="H6" s="448">
        <f t="shared" si="0"/>
        <v>905525</v>
      </c>
      <c r="I6" s="448">
        <f t="shared" si="0"/>
        <v>5759356.65</v>
      </c>
      <c r="J6" s="448">
        <f t="shared" si="0"/>
        <v>321959.98</v>
      </c>
      <c r="K6" s="448">
        <f t="shared" si="0"/>
        <v>0</v>
      </c>
      <c r="L6" s="448">
        <f t="shared" si="0"/>
        <v>510601</v>
      </c>
      <c r="M6" s="448">
        <f t="shared" si="0"/>
        <v>6718966.68</v>
      </c>
      <c r="N6" s="448">
        <f t="shared" si="0"/>
        <v>5410862</v>
      </c>
      <c r="O6" s="218">
        <f>SUM(G6:N6)</f>
        <v>19773531.310000002</v>
      </c>
      <c r="P6" s="133">
        <f aca="true" t="shared" si="1" ref="P6:P23">O6/C6</f>
        <v>66802.4706418919</v>
      </c>
      <c r="Q6" s="219">
        <f>IF(P6&gt;=25000,5,IF(P6&lt;25000,(P6*5)/25000))</f>
        <v>5</v>
      </c>
      <c r="R6" s="220" t="s">
        <v>87</v>
      </c>
    </row>
    <row r="7" spans="1:18" s="49" customFormat="1" ht="22.5">
      <c r="A7" s="45">
        <v>1</v>
      </c>
      <c r="B7" s="130" t="s">
        <v>33</v>
      </c>
      <c r="C7" s="110">
        <v>28</v>
      </c>
      <c r="D7" s="131">
        <v>1</v>
      </c>
      <c r="E7" s="199">
        <v>0</v>
      </c>
      <c r="F7" s="112"/>
      <c r="G7" s="269"/>
      <c r="H7" s="297"/>
      <c r="I7" s="297"/>
      <c r="J7" s="297"/>
      <c r="K7" s="269"/>
      <c r="L7" s="269"/>
      <c r="M7" s="228">
        <v>953050</v>
      </c>
      <c r="N7" s="99"/>
      <c r="O7" s="132"/>
      <c r="P7" s="133"/>
      <c r="Q7" s="126">
        <f>IF(P7&gt;=25000,5,IF(P7&lt;25000,(P7*5)/25000))</f>
        <v>0</v>
      </c>
      <c r="R7" s="53" t="s">
        <v>87</v>
      </c>
    </row>
    <row r="8" spans="1:18" s="49" customFormat="1" ht="22.5">
      <c r="A8" s="101">
        <v>2</v>
      </c>
      <c r="B8" s="125" t="s">
        <v>30</v>
      </c>
      <c r="C8" s="103">
        <v>18</v>
      </c>
      <c r="D8" s="51">
        <v>2</v>
      </c>
      <c r="E8" s="109">
        <v>2</v>
      </c>
      <c r="F8" s="113"/>
      <c r="G8" s="269"/>
      <c r="H8" s="297"/>
      <c r="I8" s="297"/>
      <c r="J8" s="297">
        <v>95580</v>
      </c>
      <c r="K8" s="269"/>
      <c r="L8" s="269">
        <v>39062</v>
      </c>
      <c r="M8" s="269"/>
      <c r="N8" s="228">
        <v>3538562</v>
      </c>
      <c r="O8" s="132">
        <f>SUM(D8:N8)</f>
        <v>3673208</v>
      </c>
      <c r="P8" s="133">
        <f t="shared" si="1"/>
        <v>204067.11111111112</v>
      </c>
      <c r="Q8" s="134">
        <f aca="true" t="shared" si="2" ref="Q8:Q14">IF(P8&gt;=25000,5,IF(P8&lt;25000,(P8*5)/25000))</f>
        <v>5</v>
      </c>
      <c r="R8" s="124" t="s">
        <v>87</v>
      </c>
    </row>
    <row r="9" spans="1:18" s="49" customFormat="1" ht="22.5">
      <c r="A9" s="45">
        <v>3</v>
      </c>
      <c r="B9" s="130" t="s">
        <v>35</v>
      </c>
      <c r="C9" s="104">
        <v>17</v>
      </c>
      <c r="D9" s="52">
        <v>2</v>
      </c>
      <c r="E9" s="110">
        <v>2</v>
      </c>
      <c r="F9" s="115"/>
      <c r="G9" s="269"/>
      <c r="H9" s="297"/>
      <c r="I9" s="297">
        <v>531250</v>
      </c>
      <c r="J9" s="297"/>
      <c r="K9" s="269"/>
      <c r="L9" s="269"/>
      <c r="M9" s="228"/>
      <c r="N9" s="99">
        <v>1800000</v>
      </c>
      <c r="O9" s="132">
        <f aca="true" t="shared" si="3" ref="O9:O23">SUM(D9:N9)</f>
        <v>2331254</v>
      </c>
      <c r="P9" s="133">
        <f t="shared" si="1"/>
        <v>137132.58823529413</v>
      </c>
      <c r="Q9" s="126">
        <f t="shared" si="2"/>
        <v>5</v>
      </c>
      <c r="R9" s="53" t="s">
        <v>87</v>
      </c>
    </row>
    <row r="10" spans="1:18" s="49" customFormat="1" ht="22.5">
      <c r="A10" s="101">
        <v>4</v>
      </c>
      <c r="B10" s="125" t="s">
        <v>36</v>
      </c>
      <c r="C10" s="103">
        <v>24</v>
      </c>
      <c r="D10" s="51">
        <v>8</v>
      </c>
      <c r="E10" s="109">
        <v>0</v>
      </c>
      <c r="F10" s="113"/>
      <c r="G10" s="269"/>
      <c r="H10" s="297"/>
      <c r="I10" s="297">
        <v>1670150</v>
      </c>
      <c r="J10" s="297">
        <v>69250</v>
      </c>
      <c r="K10" s="269"/>
      <c r="L10" s="269">
        <v>72300</v>
      </c>
      <c r="M10" s="228"/>
      <c r="N10" s="97">
        <v>72300</v>
      </c>
      <c r="O10" s="132">
        <f t="shared" si="3"/>
        <v>1884008</v>
      </c>
      <c r="P10" s="133">
        <f t="shared" si="1"/>
        <v>78500.33333333333</v>
      </c>
      <c r="Q10" s="134">
        <f t="shared" si="2"/>
        <v>5</v>
      </c>
      <c r="R10" s="124" t="s">
        <v>87</v>
      </c>
    </row>
    <row r="11" spans="1:18" s="397" customFormat="1" ht="22.5">
      <c r="A11" s="382">
        <v>5</v>
      </c>
      <c r="B11" s="420" t="s">
        <v>32</v>
      </c>
      <c r="C11" s="104">
        <v>62</v>
      </c>
      <c r="D11" s="110">
        <v>7</v>
      </c>
      <c r="E11" s="110">
        <v>0</v>
      </c>
      <c r="F11" s="394"/>
      <c r="G11" s="99">
        <v>146260</v>
      </c>
      <c r="H11" s="228"/>
      <c r="I11" s="228">
        <v>920700</v>
      </c>
      <c r="J11" s="228"/>
      <c r="K11" s="99"/>
      <c r="L11" s="99"/>
      <c r="M11" s="228"/>
      <c r="N11" s="99"/>
      <c r="O11" s="132">
        <f t="shared" si="3"/>
        <v>1066967</v>
      </c>
      <c r="P11" s="133">
        <f t="shared" si="1"/>
        <v>17209.145161290322</v>
      </c>
      <c r="Q11" s="395">
        <f t="shared" si="2"/>
        <v>3.4418290322580645</v>
      </c>
      <c r="R11" s="396" t="s">
        <v>87</v>
      </c>
    </row>
    <row r="12" spans="1:18" s="49" customFormat="1" ht="22.5">
      <c r="A12" s="101">
        <v>6</v>
      </c>
      <c r="B12" s="125" t="s">
        <v>29</v>
      </c>
      <c r="C12" s="103">
        <v>55</v>
      </c>
      <c r="D12" s="109">
        <v>2</v>
      </c>
      <c r="E12" s="109">
        <v>0</v>
      </c>
      <c r="F12" s="113"/>
      <c r="G12" s="270"/>
      <c r="H12" s="299">
        <v>656740</v>
      </c>
      <c r="I12" s="299"/>
      <c r="J12" s="297"/>
      <c r="K12" s="269"/>
      <c r="L12" s="269"/>
      <c r="M12" s="228"/>
      <c r="N12" s="358"/>
      <c r="O12" s="132">
        <f t="shared" si="3"/>
        <v>656742</v>
      </c>
      <c r="P12" s="133">
        <f t="shared" si="1"/>
        <v>11940.763636363636</v>
      </c>
      <c r="Q12" s="134">
        <f t="shared" si="2"/>
        <v>2.388152727272727</v>
      </c>
      <c r="R12" s="124" t="s">
        <v>87</v>
      </c>
    </row>
    <row r="13" spans="1:18" s="49" customFormat="1" ht="22.5">
      <c r="A13" s="45">
        <v>7</v>
      </c>
      <c r="B13" s="130" t="s">
        <v>31</v>
      </c>
      <c r="C13" s="110">
        <v>26</v>
      </c>
      <c r="D13" s="199">
        <v>7</v>
      </c>
      <c r="E13" s="199">
        <v>0</v>
      </c>
      <c r="F13" s="112"/>
      <c r="G13" s="269"/>
      <c r="H13" s="313">
        <v>248785</v>
      </c>
      <c r="I13" s="228"/>
      <c r="J13" s="228">
        <v>157129.98</v>
      </c>
      <c r="K13" s="99"/>
      <c r="L13" s="269">
        <v>399239</v>
      </c>
      <c r="M13" s="228"/>
      <c r="N13" s="99"/>
      <c r="O13" s="132">
        <f t="shared" si="3"/>
        <v>805160.98</v>
      </c>
      <c r="P13" s="133">
        <f t="shared" si="1"/>
        <v>30967.73</v>
      </c>
      <c r="Q13" s="126">
        <f t="shared" si="2"/>
        <v>5</v>
      </c>
      <c r="R13" s="53" t="s">
        <v>87</v>
      </c>
    </row>
    <row r="14" spans="1:18" s="49" customFormat="1" ht="22.5">
      <c r="A14" s="101">
        <v>8</v>
      </c>
      <c r="B14" s="125" t="s">
        <v>34</v>
      </c>
      <c r="C14" s="103">
        <v>16</v>
      </c>
      <c r="D14" s="109">
        <v>3</v>
      </c>
      <c r="E14" s="109">
        <v>0</v>
      </c>
      <c r="F14" s="113"/>
      <c r="G14" s="269"/>
      <c r="H14" s="297"/>
      <c r="I14" s="299">
        <v>893213.33</v>
      </c>
      <c r="J14" s="297"/>
      <c r="K14" s="269"/>
      <c r="L14" s="97"/>
      <c r="M14" s="228"/>
      <c r="N14" s="97"/>
      <c r="O14" s="132">
        <f t="shared" si="3"/>
        <v>893216.33</v>
      </c>
      <c r="P14" s="133">
        <f t="shared" si="1"/>
        <v>55826.020625</v>
      </c>
      <c r="Q14" s="126">
        <f t="shared" si="2"/>
        <v>5</v>
      </c>
      <c r="R14" s="53" t="s">
        <v>87</v>
      </c>
    </row>
    <row r="15" spans="1:18" s="49" customFormat="1" ht="22.5">
      <c r="A15" s="45">
        <v>9</v>
      </c>
      <c r="B15" s="62" t="s">
        <v>4</v>
      </c>
      <c r="C15" s="104">
        <v>27</v>
      </c>
      <c r="D15" s="110">
        <v>0</v>
      </c>
      <c r="E15" s="110">
        <v>0</v>
      </c>
      <c r="F15" s="115"/>
      <c r="G15" s="269"/>
      <c r="H15" s="297"/>
      <c r="I15" s="297"/>
      <c r="J15" s="297"/>
      <c r="K15" s="269"/>
      <c r="L15" s="269"/>
      <c r="M15" s="228"/>
      <c r="N15" s="99"/>
      <c r="O15" s="132">
        <f t="shared" si="3"/>
        <v>0</v>
      </c>
      <c r="P15" s="133">
        <f t="shared" si="1"/>
        <v>0</v>
      </c>
      <c r="Q15" s="126">
        <f>IF(P15&gt;=25000,5,IF(P15&lt;25000,(P15*5)/25000))</f>
        <v>0</v>
      </c>
      <c r="R15" s="53" t="s">
        <v>87</v>
      </c>
    </row>
    <row r="16" spans="1:18" s="49" customFormat="1" ht="22.5">
      <c r="A16" s="46">
        <v>10</v>
      </c>
      <c r="B16" s="63" t="s">
        <v>5</v>
      </c>
      <c r="C16" s="105">
        <v>11</v>
      </c>
      <c r="D16" s="253">
        <v>3</v>
      </c>
      <c r="E16" s="253">
        <v>0</v>
      </c>
      <c r="F16" s="112"/>
      <c r="G16" s="269"/>
      <c r="H16" s="297"/>
      <c r="I16" s="446">
        <v>1461459.99</v>
      </c>
      <c r="J16" s="297"/>
      <c r="K16" s="269"/>
      <c r="L16" s="95"/>
      <c r="M16" s="228"/>
      <c r="N16" s="95"/>
      <c r="O16" s="132">
        <f t="shared" si="3"/>
        <v>1461462.99</v>
      </c>
      <c r="P16" s="133">
        <f t="shared" si="1"/>
        <v>132860.27181818182</v>
      </c>
      <c r="Q16" s="126">
        <f>IF(P16&gt;=25000,5,IF(P16&lt;25000,(P16*5)/25000))</f>
        <v>5</v>
      </c>
      <c r="R16" s="53" t="s">
        <v>87</v>
      </c>
    </row>
    <row r="17" spans="1:18" s="49" customFormat="1" ht="22.5">
      <c r="A17" s="47">
        <v>11</v>
      </c>
      <c r="B17" s="64" t="s">
        <v>6</v>
      </c>
      <c r="C17" s="106">
        <v>12</v>
      </c>
      <c r="D17" s="111">
        <v>1</v>
      </c>
      <c r="E17" s="111">
        <v>5</v>
      </c>
      <c r="F17" s="116"/>
      <c r="G17" s="96"/>
      <c r="H17" s="298"/>
      <c r="I17" s="298">
        <v>282583.33</v>
      </c>
      <c r="J17" s="298"/>
      <c r="K17" s="96"/>
      <c r="L17" s="96"/>
      <c r="M17" s="298">
        <v>5765916.68</v>
      </c>
      <c r="N17" s="96"/>
      <c r="O17" s="132">
        <f>SUM(G17:N17)</f>
        <v>6048500.01</v>
      </c>
      <c r="P17" s="133">
        <f t="shared" si="1"/>
        <v>504041.6675</v>
      </c>
      <c r="Q17" s="126">
        <f>IF(P17&gt;=25000,5,IF(P17&lt;25000,(P17*5)/25000))</f>
        <v>5</v>
      </c>
      <c r="R17" s="53" t="s">
        <v>87</v>
      </c>
    </row>
    <row r="18" spans="1:18" s="221" customFormat="1" ht="24">
      <c r="A18" s="222" t="s">
        <v>23</v>
      </c>
      <c r="B18" s="222"/>
      <c r="C18" s="223">
        <f>C19+C20</f>
        <v>38</v>
      </c>
      <c r="D18" s="223">
        <f>D19+D20</f>
        <v>5</v>
      </c>
      <c r="E18" s="223">
        <f>E19+E20</f>
        <v>1</v>
      </c>
      <c r="F18" s="224"/>
      <c r="G18" s="227">
        <f>SUM(G19:G20)</f>
        <v>608616.6599999999</v>
      </c>
      <c r="H18" s="227">
        <f aca="true" t="shared" si="4" ref="H18:M18">SUM(H19:H20)</f>
        <v>254950</v>
      </c>
      <c r="I18" s="227">
        <f t="shared" si="4"/>
        <v>0</v>
      </c>
      <c r="J18" s="227">
        <f t="shared" si="4"/>
        <v>0</v>
      </c>
      <c r="K18" s="227">
        <f t="shared" si="4"/>
        <v>0</v>
      </c>
      <c r="L18" s="227">
        <f t="shared" si="4"/>
        <v>0</v>
      </c>
      <c r="M18" s="227">
        <f t="shared" si="4"/>
        <v>175000</v>
      </c>
      <c r="N18" s="227">
        <f>SUM(N19:N20)</f>
        <v>0</v>
      </c>
      <c r="O18" s="466">
        <f t="shared" si="3"/>
        <v>1038572.6599999999</v>
      </c>
      <c r="P18" s="467">
        <f t="shared" si="1"/>
        <v>27330.85947368421</v>
      </c>
      <c r="Q18" s="219">
        <f>IF(P18&gt;=50000,5,IF(P18&lt;50000,(P18*5)/50000))</f>
        <v>2.733085947368421</v>
      </c>
      <c r="R18" s="220" t="s">
        <v>87</v>
      </c>
    </row>
    <row r="19" spans="1:18" s="49" customFormat="1" ht="22.5">
      <c r="A19" s="101">
        <v>12</v>
      </c>
      <c r="B19" s="125" t="s">
        <v>25</v>
      </c>
      <c r="C19" s="103">
        <v>14</v>
      </c>
      <c r="D19" s="51">
        <v>1</v>
      </c>
      <c r="E19" s="109">
        <v>0</v>
      </c>
      <c r="F19" s="113"/>
      <c r="G19" s="506">
        <v>141040</v>
      </c>
      <c r="H19" s="507"/>
      <c r="I19" s="507"/>
      <c r="J19" s="299"/>
      <c r="K19" s="97"/>
      <c r="L19" s="97"/>
      <c r="M19" s="446"/>
      <c r="N19" s="97"/>
      <c r="O19" s="132">
        <f t="shared" si="3"/>
        <v>141041</v>
      </c>
      <c r="P19" s="133">
        <f t="shared" si="1"/>
        <v>10074.357142857143</v>
      </c>
      <c r="Q19" s="134">
        <f>IF(P19&gt;=50000,5,IF(P19&lt;50000,(P19*5)/50000))</f>
        <v>1.0074357142857144</v>
      </c>
      <c r="R19" s="124" t="s">
        <v>87</v>
      </c>
    </row>
    <row r="20" spans="1:18" s="49" customFormat="1" ht="22.5">
      <c r="A20" s="45">
        <v>13</v>
      </c>
      <c r="B20" s="130" t="s">
        <v>24</v>
      </c>
      <c r="C20" s="104">
        <v>24</v>
      </c>
      <c r="D20" s="110">
        <v>4</v>
      </c>
      <c r="E20" s="110">
        <v>1</v>
      </c>
      <c r="F20" s="115"/>
      <c r="G20" s="269">
        <v>467576.66</v>
      </c>
      <c r="H20" s="297">
        <v>254950</v>
      </c>
      <c r="I20" s="228"/>
      <c r="J20" s="228"/>
      <c r="K20" s="135"/>
      <c r="L20" s="99"/>
      <c r="M20" s="228">
        <v>175000</v>
      </c>
      <c r="N20" s="99"/>
      <c r="O20" s="132">
        <f t="shared" si="3"/>
        <v>897531.6599999999</v>
      </c>
      <c r="P20" s="133">
        <f t="shared" si="1"/>
        <v>37397.1525</v>
      </c>
      <c r="Q20" s="126">
        <f>IF(P20&gt;=50000,5,IF(P20&lt;50000,(P20*5)/50000))</f>
        <v>3.7397152499999997</v>
      </c>
      <c r="R20" s="53" t="s">
        <v>87</v>
      </c>
    </row>
    <row r="21" spans="1:18" s="221" customFormat="1" ht="24">
      <c r="A21" s="225" t="s">
        <v>26</v>
      </c>
      <c r="B21" s="225"/>
      <c r="C21" s="149">
        <f>C22+C23</f>
        <v>41</v>
      </c>
      <c r="D21" s="149">
        <f>D22+D23</f>
        <v>9</v>
      </c>
      <c r="E21" s="149">
        <f>E22+E23</f>
        <v>3</v>
      </c>
      <c r="F21" s="226"/>
      <c r="G21" s="200">
        <f>SUM(G22:G23)</f>
        <v>0</v>
      </c>
      <c r="H21" s="200">
        <f aca="true" t="shared" si="5" ref="H21:N21">SUM(H22:H23)</f>
        <v>334618</v>
      </c>
      <c r="I21" s="200">
        <f t="shared" si="5"/>
        <v>1311321.64</v>
      </c>
      <c r="J21" s="200">
        <f t="shared" si="5"/>
        <v>0</v>
      </c>
      <c r="K21" s="200">
        <f t="shared" si="5"/>
        <v>0</v>
      </c>
      <c r="L21" s="200">
        <f t="shared" si="5"/>
        <v>317300</v>
      </c>
      <c r="M21" s="200">
        <f t="shared" si="5"/>
        <v>4999968</v>
      </c>
      <c r="N21" s="200">
        <f t="shared" si="5"/>
        <v>0</v>
      </c>
      <c r="O21" s="466">
        <f t="shared" si="3"/>
        <v>6963219.64</v>
      </c>
      <c r="P21" s="467">
        <f t="shared" si="1"/>
        <v>169834.62536585366</v>
      </c>
      <c r="Q21" s="219">
        <f>IF(P21&gt;=60000,5,IF(P21&lt;60000,(P21*5)/60000))</f>
        <v>5</v>
      </c>
      <c r="R21" s="220" t="s">
        <v>87</v>
      </c>
    </row>
    <row r="22" spans="1:18" s="49" customFormat="1" ht="22.5">
      <c r="A22" s="45">
        <v>14</v>
      </c>
      <c r="B22" s="130" t="s">
        <v>27</v>
      </c>
      <c r="C22" s="104">
        <v>11</v>
      </c>
      <c r="D22" s="52">
        <v>3</v>
      </c>
      <c r="E22" s="110">
        <v>0</v>
      </c>
      <c r="F22" s="115"/>
      <c r="G22" s="269"/>
      <c r="H22" s="297">
        <v>334618</v>
      </c>
      <c r="I22" s="297"/>
      <c r="J22" s="297"/>
      <c r="K22" s="269"/>
      <c r="L22" s="99">
        <v>317300</v>
      </c>
      <c r="M22" s="228"/>
      <c r="N22" s="228"/>
      <c r="O22" s="132">
        <f t="shared" si="3"/>
        <v>651921</v>
      </c>
      <c r="P22" s="133">
        <f t="shared" si="1"/>
        <v>59265.545454545456</v>
      </c>
      <c r="Q22" s="126">
        <f>IF(P22&gt;=60000,5,IF(P22&lt;60000,(P22*5)/60000))</f>
        <v>4.938795454545455</v>
      </c>
      <c r="R22" s="53" t="s">
        <v>87</v>
      </c>
    </row>
    <row r="23" spans="1:18" s="49" customFormat="1" ht="22.5">
      <c r="A23" s="46">
        <v>15</v>
      </c>
      <c r="B23" s="61" t="s">
        <v>81</v>
      </c>
      <c r="C23" s="102">
        <v>30</v>
      </c>
      <c r="D23" s="105">
        <v>6</v>
      </c>
      <c r="E23" s="105">
        <v>3</v>
      </c>
      <c r="F23" s="94"/>
      <c r="G23" s="269"/>
      <c r="H23" s="297"/>
      <c r="I23" s="447">
        <v>1311321.64</v>
      </c>
      <c r="J23" s="299"/>
      <c r="K23" s="95"/>
      <c r="L23" s="95"/>
      <c r="M23" s="228">
        <v>4999968</v>
      </c>
      <c r="N23" s="95"/>
      <c r="O23" s="132">
        <f t="shared" si="3"/>
        <v>6311298.64</v>
      </c>
      <c r="P23" s="133">
        <f t="shared" si="1"/>
        <v>210376.6213333333</v>
      </c>
      <c r="Q23" s="136">
        <f>IF(P23&gt;=60000,5,IF(P23&lt;60000,(P23*5)/60000))</f>
        <v>5</v>
      </c>
      <c r="R23" s="50" t="s">
        <v>87</v>
      </c>
    </row>
    <row r="24" spans="1:22" s="77" customFormat="1" ht="22.5">
      <c r="A24" s="74"/>
      <c r="B24" s="75" t="s">
        <v>37</v>
      </c>
      <c r="C24" s="129"/>
      <c r="D24" s="76"/>
      <c r="E24" s="149"/>
      <c r="F24" s="114"/>
      <c r="G24" s="98"/>
      <c r="H24" s="310"/>
      <c r="I24" s="98"/>
      <c r="J24" s="310"/>
      <c r="K24" s="98"/>
      <c r="L24" s="98"/>
      <c r="M24" s="98"/>
      <c r="N24" s="200"/>
      <c r="O24" s="145"/>
      <c r="P24" s="146"/>
      <c r="Q24" s="139"/>
      <c r="R24" s="140"/>
      <c r="S24" s="49"/>
      <c r="T24" s="49"/>
      <c r="U24" s="49"/>
      <c r="V24" s="49"/>
    </row>
    <row r="25" spans="1:22" s="77" customFormat="1" ht="23.25" thickBot="1">
      <c r="A25" s="78"/>
      <c r="B25" s="89" t="s">
        <v>38</v>
      </c>
      <c r="C25" s="107"/>
      <c r="D25" s="79"/>
      <c r="E25" s="148"/>
      <c r="F25" s="117"/>
      <c r="G25" s="100"/>
      <c r="H25" s="311"/>
      <c r="I25" s="100"/>
      <c r="J25" s="312"/>
      <c r="K25" s="100"/>
      <c r="L25" s="138"/>
      <c r="M25" s="98"/>
      <c r="N25" s="202"/>
      <c r="O25" s="128"/>
      <c r="P25" s="147"/>
      <c r="Q25" s="141"/>
      <c r="R25" s="142"/>
      <c r="S25" s="49"/>
      <c r="T25" s="49"/>
      <c r="U25" s="49"/>
      <c r="V25" s="49"/>
    </row>
    <row r="26" spans="1:22" s="77" customFormat="1" ht="24" thickBot="1" thickTop="1">
      <c r="A26" s="80"/>
      <c r="B26" s="90" t="s">
        <v>1</v>
      </c>
      <c r="C26" s="108">
        <f>SUM(C6+C18+C21)</f>
        <v>375</v>
      </c>
      <c r="D26" s="108">
        <f>SUM(D6+D18+D21)</f>
        <v>50</v>
      </c>
      <c r="E26" s="108">
        <f>SUM(E6+E18+E21)</f>
        <v>13</v>
      </c>
      <c r="F26" s="93"/>
      <c r="G26" s="150">
        <f aca="true" t="shared" si="6" ref="G26:P26">G6+G18+G21</f>
        <v>754876.6599999999</v>
      </c>
      <c r="H26" s="150">
        <f t="shared" si="6"/>
        <v>1495093</v>
      </c>
      <c r="I26" s="150">
        <f t="shared" si="6"/>
        <v>7070678.29</v>
      </c>
      <c r="J26" s="150">
        <f t="shared" si="6"/>
        <v>321959.98</v>
      </c>
      <c r="K26" s="150">
        <f t="shared" si="6"/>
        <v>0</v>
      </c>
      <c r="L26" s="150">
        <f>L6+L18+L21</f>
        <v>827901</v>
      </c>
      <c r="M26" s="150">
        <f t="shared" si="6"/>
        <v>11893934.68</v>
      </c>
      <c r="N26" s="150">
        <f t="shared" si="6"/>
        <v>5410862</v>
      </c>
      <c r="O26" s="150">
        <f t="shared" si="6"/>
        <v>27775323.610000003</v>
      </c>
      <c r="P26" s="150">
        <f t="shared" si="6"/>
        <v>263967.95548142976</v>
      </c>
      <c r="Q26" s="127">
        <f>(Q7+Q8+Q9+Q10+Q11+Q12+Q13+Q14+Q19+Q20+Q22+Q23+Q15+Q16+Q17)/15</f>
        <v>3.701061878557464</v>
      </c>
      <c r="R26" s="81" t="s">
        <v>87</v>
      </c>
      <c r="S26" s="49"/>
      <c r="T26" s="49"/>
      <c r="U26" s="49"/>
      <c r="V26" s="49"/>
    </row>
    <row r="27" spans="1:18" s="49" customFormat="1" ht="33" customHeight="1" thickTop="1">
      <c r="A27" s="91"/>
      <c r="B27" s="91"/>
      <c r="C27" s="91"/>
      <c r="D27" s="91"/>
      <c r="E27" s="91"/>
      <c r="F27" s="91"/>
      <c r="G27" s="91"/>
      <c r="H27" s="300"/>
      <c r="I27" s="300"/>
      <c r="J27" s="300"/>
      <c r="K27" s="91"/>
      <c r="L27" s="91"/>
      <c r="M27" s="91"/>
      <c r="N27" s="91"/>
      <c r="O27" s="91"/>
      <c r="P27" s="91"/>
      <c r="Q27" s="54"/>
      <c r="R27" s="54"/>
    </row>
    <row r="28" spans="1:18" s="49" customFormat="1" ht="43.5" customHeight="1">
      <c r="A28" s="198" t="s">
        <v>88</v>
      </c>
      <c r="B28" s="48"/>
      <c r="C28" s="48"/>
      <c r="D28" s="48"/>
      <c r="E28" s="48"/>
      <c r="F28" s="48"/>
      <c r="G28" s="48"/>
      <c r="H28" s="304" t="s">
        <v>3</v>
      </c>
      <c r="I28" s="542" t="s">
        <v>47</v>
      </c>
      <c r="J28" s="543"/>
      <c r="K28" s="544" t="s">
        <v>48</v>
      </c>
      <c r="L28" s="544"/>
      <c r="M28" s="544"/>
      <c r="N28" s="143"/>
      <c r="O28" s="58"/>
      <c r="Q28" s="54"/>
      <c r="R28" s="54"/>
    </row>
    <row r="29" spans="1:18" s="49" customFormat="1" ht="24.75" customHeight="1">
      <c r="A29" s="520" t="s">
        <v>162</v>
      </c>
      <c r="B29" s="520"/>
      <c r="C29" s="520"/>
      <c r="D29" s="520"/>
      <c r="E29" s="520"/>
      <c r="F29" s="520"/>
      <c r="G29" s="520"/>
      <c r="H29" s="305"/>
      <c r="I29" s="514" t="s">
        <v>49</v>
      </c>
      <c r="J29" s="514"/>
      <c r="K29" s="514" t="s">
        <v>50</v>
      </c>
      <c r="L29" s="514"/>
      <c r="M29" s="514"/>
      <c r="N29" s="55"/>
      <c r="Q29" s="54"/>
      <c r="R29" s="54"/>
    </row>
    <row r="30" spans="1:18" s="49" customFormat="1" ht="24.75" customHeight="1">
      <c r="A30" s="48"/>
      <c r="B30" s="48" t="s">
        <v>56</v>
      </c>
      <c r="C30" s="91"/>
      <c r="D30" s="91"/>
      <c r="E30" s="91"/>
      <c r="F30" s="91"/>
      <c r="G30" s="91"/>
      <c r="H30" s="300"/>
      <c r="I30" s="514" t="s">
        <v>51</v>
      </c>
      <c r="J30" s="514"/>
      <c r="K30" s="514" t="s">
        <v>52</v>
      </c>
      <c r="L30" s="514"/>
      <c r="M30" s="514"/>
      <c r="N30" s="56"/>
      <c r="Q30" s="54"/>
      <c r="R30" s="54"/>
    </row>
    <row r="31" spans="1:18" s="49" customFormat="1" ht="24.75" customHeight="1">
      <c r="A31" s="48" t="s">
        <v>57</v>
      </c>
      <c r="G31" s="91"/>
      <c r="H31" s="300"/>
      <c r="I31" s="514" t="s">
        <v>53</v>
      </c>
      <c r="J31" s="514"/>
      <c r="K31" s="514" t="s">
        <v>54</v>
      </c>
      <c r="L31" s="514"/>
      <c r="M31" s="514"/>
      <c r="N31" s="57"/>
      <c r="Q31" s="54"/>
      <c r="R31" s="54"/>
    </row>
    <row r="32" spans="7:18" s="49" customFormat="1" ht="22.5">
      <c r="G32" s="91"/>
      <c r="H32" s="300"/>
      <c r="I32" s="300"/>
      <c r="J32" s="300"/>
      <c r="K32" s="91"/>
      <c r="L32" s="91"/>
      <c r="M32" s="91"/>
      <c r="N32" s="92"/>
      <c r="O32" s="92"/>
      <c r="P32" s="57"/>
      <c r="Q32" s="54"/>
      <c r="R32" s="54"/>
    </row>
    <row r="33" spans="8:10" s="49" customFormat="1" ht="22.5">
      <c r="H33" s="306"/>
      <c r="I33" s="306"/>
      <c r="J33" s="306"/>
    </row>
    <row r="34" spans="9:10" ht="22.5">
      <c r="I34" s="307"/>
      <c r="J34" s="307"/>
    </row>
    <row r="35" spans="9:10" ht="22.5">
      <c r="I35" s="307"/>
      <c r="J35" s="307"/>
    </row>
    <row r="36" spans="9:10" ht="22.5">
      <c r="I36" s="307"/>
      <c r="J36" s="307"/>
    </row>
    <row r="37" spans="9:10" ht="22.5">
      <c r="I37" s="307"/>
      <c r="J37" s="307"/>
    </row>
    <row r="38" spans="9:10" ht="22.5">
      <c r="I38" s="307"/>
      <c r="J38" s="307"/>
    </row>
    <row r="39" spans="9:10" ht="22.5">
      <c r="I39" s="307"/>
      <c r="J39" s="307"/>
    </row>
    <row r="40" spans="9:10" ht="22.5">
      <c r="I40" s="307"/>
      <c r="J40" s="307"/>
    </row>
    <row r="41" spans="9:10" ht="22.5">
      <c r="I41" s="307"/>
      <c r="J41" s="307"/>
    </row>
    <row r="42" spans="9:10" ht="22.5">
      <c r="I42" s="307"/>
      <c r="J42" s="307"/>
    </row>
    <row r="43" spans="9:10" ht="22.5">
      <c r="I43" s="307"/>
      <c r="J43" s="307"/>
    </row>
    <row r="44" spans="9:10" ht="22.5">
      <c r="I44" s="307"/>
      <c r="J44" s="307"/>
    </row>
    <row r="45" spans="9:10" ht="22.5">
      <c r="I45" s="307"/>
      <c r="J45" s="307"/>
    </row>
    <row r="46" spans="9:10" ht="22.5">
      <c r="I46" s="307"/>
      <c r="J46" s="307"/>
    </row>
    <row r="47" spans="9:10" ht="22.5">
      <c r="I47" s="307"/>
      <c r="J47" s="307"/>
    </row>
    <row r="48" spans="9:10" ht="22.5">
      <c r="I48" s="307"/>
      <c r="J48" s="307"/>
    </row>
    <row r="49" spans="9:10" ht="22.5">
      <c r="I49" s="307"/>
      <c r="J49" s="307"/>
    </row>
    <row r="50" spans="9:10" ht="22.5">
      <c r="I50" s="307"/>
      <c r="J50" s="307"/>
    </row>
    <row r="51" spans="9:10" ht="22.5">
      <c r="I51" s="307"/>
      <c r="J51" s="307"/>
    </row>
    <row r="52" spans="9:10" ht="22.5">
      <c r="I52" s="307"/>
      <c r="J52" s="307"/>
    </row>
    <row r="53" spans="9:10" ht="22.5">
      <c r="I53" s="307"/>
      <c r="J53" s="307"/>
    </row>
    <row r="54" ht="22.5">
      <c r="J54" s="307"/>
    </row>
    <row r="55" ht="22.5">
      <c r="J55" s="307"/>
    </row>
    <row r="56" ht="22.5">
      <c r="J56" s="307"/>
    </row>
    <row r="57" ht="22.5">
      <c r="J57" s="307"/>
    </row>
    <row r="58" ht="22.5">
      <c r="J58" s="307"/>
    </row>
    <row r="59" ht="22.5">
      <c r="J59" s="307"/>
    </row>
    <row r="60" ht="22.5">
      <c r="J60" s="307"/>
    </row>
    <row r="61" ht="22.5">
      <c r="J61" s="307"/>
    </row>
    <row r="62" ht="22.5">
      <c r="J62" s="307"/>
    </row>
    <row r="63" ht="22.5">
      <c r="J63" s="307"/>
    </row>
    <row r="64" ht="22.5">
      <c r="J64" s="307"/>
    </row>
    <row r="65" ht="22.5">
      <c r="J65" s="307"/>
    </row>
    <row r="66" ht="22.5">
      <c r="J66" s="307"/>
    </row>
    <row r="67" ht="22.5">
      <c r="J67" s="307"/>
    </row>
    <row r="68" ht="22.5">
      <c r="J68" s="307"/>
    </row>
    <row r="69" ht="22.5">
      <c r="J69" s="307"/>
    </row>
    <row r="70" ht="22.5">
      <c r="J70" s="307"/>
    </row>
    <row r="71" ht="22.5">
      <c r="J71" s="307"/>
    </row>
    <row r="72" ht="22.5">
      <c r="J72" s="307"/>
    </row>
    <row r="73" ht="22.5">
      <c r="J73" s="307"/>
    </row>
    <row r="74" ht="22.5">
      <c r="J74" s="307"/>
    </row>
    <row r="75" ht="22.5">
      <c r="J75" s="307"/>
    </row>
    <row r="76" ht="22.5">
      <c r="J76" s="307"/>
    </row>
    <row r="77" ht="22.5">
      <c r="J77" s="307"/>
    </row>
    <row r="78" ht="22.5">
      <c r="J78" s="307"/>
    </row>
    <row r="79" ht="22.5">
      <c r="J79" s="307"/>
    </row>
    <row r="80" ht="22.5">
      <c r="J80" s="307"/>
    </row>
    <row r="81" ht="22.5">
      <c r="J81" s="307"/>
    </row>
    <row r="82" ht="22.5">
      <c r="J82" s="307"/>
    </row>
    <row r="83" ht="22.5">
      <c r="J83" s="307"/>
    </row>
    <row r="84" ht="22.5">
      <c r="J84" s="307"/>
    </row>
    <row r="85" ht="22.5">
      <c r="J85" s="307"/>
    </row>
    <row r="86" ht="22.5">
      <c r="J86" s="307"/>
    </row>
    <row r="87" ht="22.5">
      <c r="J87" s="307"/>
    </row>
    <row r="88" ht="22.5">
      <c r="J88" s="307"/>
    </row>
    <row r="89" ht="22.5">
      <c r="J89" s="307"/>
    </row>
    <row r="90" ht="22.5">
      <c r="J90" s="307"/>
    </row>
    <row r="91" ht="22.5">
      <c r="J91" s="307"/>
    </row>
    <row r="92" ht="22.5">
      <c r="J92" s="307"/>
    </row>
    <row r="93" ht="22.5">
      <c r="J93" s="307"/>
    </row>
    <row r="94" ht="22.5">
      <c r="J94" s="307"/>
    </row>
    <row r="95" ht="22.5">
      <c r="J95" s="307"/>
    </row>
    <row r="96" ht="22.5">
      <c r="J96" s="307"/>
    </row>
    <row r="97" ht="22.5">
      <c r="J97" s="307"/>
    </row>
    <row r="98" ht="22.5">
      <c r="J98" s="307"/>
    </row>
    <row r="99" ht="22.5">
      <c r="J99" s="307"/>
    </row>
    <row r="100" ht="22.5">
      <c r="J100" s="307"/>
    </row>
    <row r="101" ht="22.5">
      <c r="J101" s="307"/>
    </row>
    <row r="102" ht="22.5">
      <c r="J102" s="307"/>
    </row>
    <row r="103" ht="22.5">
      <c r="J103" s="307"/>
    </row>
  </sheetData>
  <sheetProtection/>
  <mergeCells count="21">
    <mergeCell ref="I31:J31"/>
    <mergeCell ref="K31:M31"/>
    <mergeCell ref="I28:J28"/>
    <mergeCell ref="K28:M28"/>
    <mergeCell ref="I29:J29"/>
    <mergeCell ref="G3:M3"/>
    <mergeCell ref="A2:R2"/>
    <mergeCell ref="F3:F5"/>
    <mergeCell ref="P3:P5"/>
    <mergeCell ref="Q3:R5"/>
    <mergeCell ref="O3:O5"/>
    <mergeCell ref="I30:J30"/>
    <mergeCell ref="K29:M29"/>
    <mergeCell ref="D4:E4"/>
    <mergeCell ref="K30:M30"/>
    <mergeCell ref="A1:R1"/>
    <mergeCell ref="M4:M5"/>
    <mergeCell ref="A29:G29"/>
    <mergeCell ref="A3:B5"/>
    <mergeCell ref="C3:C5"/>
    <mergeCell ref="D3:E3"/>
  </mergeCells>
  <conditionalFormatting sqref="Q20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Q19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Q17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Q26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Q16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Q15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Q22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Q10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Q23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Q12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Q8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Q13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Q11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Q14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Q9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Q25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Q17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Q6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Q18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Q21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Q7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hyperlinks>
    <hyperlink ref="B20" location="วส.!A1" display="สาขาวิชาวิทยาศาสตร์สุขภาพ"/>
    <hyperlink ref="B19" location="พบ.!A1" display="สาขาวิชาพยาบาลศาสตร์"/>
    <hyperlink ref="B22" location="วท.!A1" display="สาขาวิชาวิทยาศาสตร์และเทคโนโลยี"/>
    <hyperlink ref="B23" location="สส.!A1" display="สาขาวิชาส่งเสริมการเกษตรและสหกรณ์"/>
    <hyperlink ref="B12" location="ศป.!A1" display="สาขาวิชาศิลปศาสตร์"/>
    <hyperlink ref="B8" location="นศ.!A1" display="สาขาวิชานิเทศศาสตร์"/>
    <hyperlink ref="B13" location="ศษ.!A1" display="สาขาวิชาศึกษาศาสตร์"/>
    <hyperlink ref="B11" location="วจ.!A1" display="สาขาวิชาวิทยาการจัดการ"/>
    <hyperlink ref="B7" location="นต.!A1" display="สาขาวิชานิติศาสตร์"/>
    <hyperlink ref="B14" location="ศศ.!A1" display="สาขาวิชาเศรษฐศาสตร์"/>
    <hyperlink ref="B9" location="มษ.!A1" display="สาขาวิชามนุษยนิเวศศาสตร์"/>
    <hyperlink ref="B10" location="รศ.!A1" display="สาขาวิชารัฐศาสตร์"/>
    <hyperlink ref="B15" location="สทว.!A1" display="สำนักทะเบียนและวัดผล"/>
    <hyperlink ref="B16" location="สทศ.!A1" display="สำนักเทคโนโลยีการศึกษา"/>
    <hyperlink ref="B17" location="สวพ.!A1" display="สถาบันวิจัยและพัฒนา"/>
  </hyperlinks>
  <printOptions/>
  <pageMargins left="0.5905511811023623" right="0.1968503937007874" top="0.7874015748031497" bottom="0.7480314960629921" header="0.31496062992125984" footer="0.3149606299212598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35"/>
  <sheetViews>
    <sheetView zoomScale="80" zoomScaleNormal="80" zoomScalePageLayoutView="80" workbookViewId="0" topLeftCell="A4">
      <selection activeCell="A22" sqref="A22:C22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6.8515625" style="14" customWidth="1"/>
    <col min="8" max="8" width="15.00390625" style="14" customWidth="1"/>
    <col min="9" max="10" width="9.00390625" style="14" customWidth="1"/>
    <col min="11" max="16384" width="9.00390625" style="3" customWidth="1"/>
  </cols>
  <sheetData>
    <row r="1" spans="1:10" ht="21" customHeight="1">
      <c r="A1" s="550" t="s">
        <v>82</v>
      </c>
      <c r="B1" s="550"/>
      <c r="C1" s="550"/>
      <c r="D1" s="550"/>
      <c r="E1" s="550"/>
      <c r="F1" s="550"/>
      <c r="G1" s="550"/>
      <c r="H1" s="3"/>
      <c r="I1" s="3"/>
      <c r="J1" s="3"/>
    </row>
    <row r="2" spans="1:7" ht="21" customHeight="1">
      <c r="A2" s="550" t="s">
        <v>4</v>
      </c>
      <c r="B2" s="550"/>
      <c r="C2" s="550"/>
      <c r="D2" s="206"/>
      <c r="E2" s="208"/>
      <c r="F2" s="206"/>
      <c r="G2" s="206"/>
    </row>
    <row r="3" spans="1:7" ht="22.5">
      <c r="A3" s="26"/>
      <c r="B3" s="24"/>
      <c r="C3" s="24"/>
      <c r="D3" s="25"/>
      <c r="E3" s="26"/>
      <c r="F3" s="25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2"/>
      <c r="E5" s="9"/>
      <c r="F5" s="152"/>
      <c r="G5" s="10"/>
    </row>
    <row r="6" spans="1:10" ht="22.5">
      <c r="A6" s="41"/>
      <c r="B6" s="11"/>
      <c r="C6" s="11"/>
      <c r="D6" s="153"/>
      <c r="E6" s="12"/>
      <c r="F6" s="153"/>
      <c r="G6" s="13"/>
      <c r="H6" s="3"/>
      <c r="I6" s="3"/>
      <c r="J6" s="3"/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9" customFormat="1" ht="20.25" customHeight="1">
      <c r="A8" s="194"/>
      <c r="B8" s="247"/>
      <c r="C8" s="331"/>
      <c r="D8" s="165"/>
      <c r="E8" s="166"/>
      <c r="F8" s="16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/>
      <c r="E9" s="16"/>
      <c r="F9" s="15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0.25" customHeight="1">
      <c r="A10" s="42"/>
      <c r="B10" s="18"/>
      <c r="C10" s="19"/>
      <c r="D10" s="155"/>
      <c r="E10" s="19"/>
      <c r="F10" s="154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8" customFormat="1" ht="20.25" customHeight="1">
      <c r="A11" s="551" t="s">
        <v>62</v>
      </c>
      <c r="B11" s="552"/>
      <c r="C11" s="553"/>
      <c r="D11" s="15"/>
      <c r="E11" s="15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" customFormat="1" ht="21" customHeight="1">
      <c r="A12" s="174"/>
      <c r="B12" s="196"/>
      <c r="C12" s="175"/>
      <c r="D12" s="179"/>
      <c r="E12" s="180"/>
      <c r="F12" s="179"/>
      <c r="G12" s="167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s="8" customFormat="1" ht="20.25" customHeight="1">
      <c r="A13" s="551" t="s">
        <v>74</v>
      </c>
      <c r="B13" s="552"/>
      <c r="C13" s="553"/>
      <c r="D13" s="15"/>
      <c r="E13" s="15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" customFormat="1" ht="20.25" customHeight="1">
      <c r="A14" s="182"/>
      <c r="B14" s="163"/>
      <c r="C14" s="164"/>
      <c r="D14" s="170"/>
      <c r="E14" s="183"/>
      <c r="F14" s="170"/>
      <c r="G14" s="18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8" customFormat="1" ht="20.25" customHeight="1">
      <c r="A15" s="551" t="s">
        <v>84</v>
      </c>
      <c r="B15" s="552"/>
      <c r="C15" s="553"/>
      <c r="D15" s="15"/>
      <c r="E15" s="16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" customFormat="1" ht="20.25" customHeight="1">
      <c r="A16" s="182"/>
      <c r="B16" s="408"/>
      <c r="C16" s="235"/>
      <c r="D16" s="170"/>
      <c r="E16" s="166"/>
      <c r="F16" s="165"/>
      <c r="G16" s="27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8" customFormat="1" ht="20.25" customHeight="1">
      <c r="A17" s="551" t="s">
        <v>75</v>
      </c>
      <c r="B17" s="552"/>
      <c r="C17" s="553"/>
      <c r="D17" s="15"/>
      <c r="E17" s="15"/>
      <c r="F17" s="15"/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9" customFormat="1" ht="20.25" customHeight="1">
      <c r="A18" s="137"/>
      <c r="B18" s="66"/>
      <c r="C18" s="67"/>
      <c r="D18" s="68"/>
      <c r="E18" s="69"/>
      <c r="F18" s="68"/>
      <c r="G18" s="6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" customFormat="1" ht="20.25" customHeight="1" thickBot="1">
      <c r="A19" s="545" t="s">
        <v>59</v>
      </c>
      <c r="B19" s="546"/>
      <c r="C19" s="547"/>
      <c r="D19" s="160"/>
      <c r="E19" s="161"/>
      <c r="F19" s="160"/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20.25" customHeight="1" thickTop="1">
      <c r="A20" s="43"/>
      <c r="B20" s="28"/>
      <c r="C20" s="29"/>
      <c r="D20" s="30"/>
      <c r="E20" s="29"/>
      <c r="F20" s="30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0" ht="30">
      <c r="A21" s="548" t="s">
        <v>85</v>
      </c>
      <c r="B21" s="548"/>
      <c r="C21" s="548"/>
      <c r="H21" s="3"/>
      <c r="I21" s="3"/>
      <c r="J21" s="3"/>
    </row>
    <row r="22" spans="1:10" ht="30">
      <c r="A22" s="549" t="s">
        <v>99</v>
      </c>
      <c r="B22" s="549"/>
      <c r="C22" s="549"/>
      <c r="H22" s="3"/>
      <c r="I22" s="3"/>
      <c r="J22" s="3"/>
    </row>
    <row r="23" spans="4:10" ht="22.5">
      <c r="D23" s="119"/>
      <c r="F23" s="119"/>
      <c r="H23" s="3"/>
      <c r="I23" s="3"/>
      <c r="J23" s="3"/>
    </row>
    <row r="24" spans="4:10" ht="22.5">
      <c r="D24" s="119"/>
      <c r="F24" s="119"/>
      <c r="H24" s="3"/>
      <c r="I24" s="3"/>
      <c r="J24" s="3"/>
    </row>
    <row r="25" spans="4:10" ht="22.5">
      <c r="D25" s="119"/>
      <c r="F25" s="119"/>
      <c r="H25" s="3"/>
      <c r="I25" s="3"/>
      <c r="J25" s="3"/>
    </row>
    <row r="26" spans="4:10" ht="22.5">
      <c r="D26" s="119"/>
      <c r="F26" s="119"/>
      <c r="H26" s="3"/>
      <c r="I26" s="3"/>
      <c r="J26" s="3"/>
    </row>
    <row r="27" spans="4:10" ht="22.5">
      <c r="D27" s="119"/>
      <c r="F27" s="119"/>
      <c r="H27" s="3"/>
      <c r="I27" s="3"/>
      <c r="J27" s="3"/>
    </row>
    <row r="28" spans="4:10" ht="22.5">
      <c r="D28" s="119"/>
      <c r="F28" s="119"/>
      <c r="H28" s="3"/>
      <c r="I28" s="3"/>
      <c r="J28" s="3"/>
    </row>
    <row r="29" spans="4:10" ht="22.5">
      <c r="D29" s="119"/>
      <c r="F29" s="119"/>
      <c r="H29" s="3"/>
      <c r="I29" s="3"/>
      <c r="J29" s="3"/>
    </row>
    <row r="30" spans="4:10" ht="22.5">
      <c r="D30" s="119"/>
      <c r="F30" s="119"/>
      <c r="H30" s="3"/>
      <c r="I30" s="3"/>
      <c r="J30" s="3"/>
    </row>
    <row r="31" spans="4:10" ht="22.5">
      <c r="D31" s="119"/>
      <c r="F31" s="119"/>
      <c r="H31" s="3"/>
      <c r="I31" s="3"/>
      <c r="J31" s="3"/>
    </row>
    <row r="32" spans="4:10" ht="22.5">
      <c r="D32" s="119"/>
      <c r="F32" s="119"/>
      <c r="H32" s="3"/>
      <c r="I32" s="3"/>
      <c r="J32" s="3"/>
    </row>
    <row r="33" spans="4:10" ht="22.5">
      <c r="D33" s="119"/>
      <c r="F33" s="119"/>
      <c r="H33" s="3"/>
      <c r="I33" s="3"/>
      <c r="J33" s="3"/>
    </row>
    <row r="34" spans="4:10" ht="22.5">
      <c r="D34" s="119"/>
      <c r="F34" s="119"/>
      <c r="H34" s="3"/>
      <c r="I34" s="3"/>
      <c r="J34" s="3"/>
    </row>
    <row r="35" spans="4:10" ht="22.5">
      <c r="D35" s="119"/>
      <c r="F35" s="119"/>
      <c r="H35" s="3"/>
      <c r="I35" s="3"/>
      <c r="J35" s="3"/>
    </row>
  </sheetData>
  <sheetProtection/>
  <mergeCells count="12">
    <mergeCell ref="A19:C19"/>
    <mergeCell ref="A21:C21"/>
    <mergeCell ref="A1:G1"/>
    <mergeCell ref="A2:C2"/>
    <mergeCell ref="A5:C5"/>
    <mergeCell ref="A7:C7"/>
    <mergeCell ref="A9:C9"/>
    <mergeCell ref="A22:C22"/>
    <mergeCell ref="A11:C11"/>
    <mergeCell ref="A13:C13"/>
    <mergeCell ref="A15:C15"/>
    <mergeCell ref="A17:C17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SarabunPSK,Regular"&amp;14สำนักทะเบียนและวัดผล&amp;R&amp;"Angsana New,Regular"&amp;14KPI. 4.3 / p.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zoomScale="70" zoomScaleNormal="70" zoomScaleSheetLayoutView="90" zoomScalePageLayoutView="80" workbookViewId="0" topLeftCell="A5">
      <selection activeCell="G24" sqref="G24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574218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5.00390625" style="14" customWidth="1"/>
    <col min="8" max="8" width="15.00390625" style="14" customWidth="1"/>
    <col min="9" max="16384" width="9.00390625" style="3" customWidth="1"/>
  </cols>
  <sheetData>
    <row r="1" spans="1:8" ht="21" customHeight="1">
      <c r="A1" s="550" t="s">
        <v>82</v>
      </c>
      <c r="B1" s="550"/>
      <c r="C1" s="550"/>
      <c r="D1" s="550"/>
      <c r="E1" s="550"/>
      <c r="F1" s="550"/>
      <c r="G1" s="550"/>
      <c r="H1" s="3"/>
    </row>
    <row r="2" spans="1:7" ht="21" customHeight="1">
      <c r="A2" s="559" t="s">
        <v>5</v>
      </c>
      <c r="B2" s="550"/>
      <c r="C2" s="550"/>
      <c r="D2" s="206"/>
      <c r="E2" s="208"/>
      <c r="F2" s="206"/>
      <c r="G2" s="206"/>
    </row>
    <row r="3" spans="1:7" ht="22.5">
      <c r="A3" s="38"/>
      <c r="B3" s="39"/>
      <c r="C3" s="39"/>
      <c r="D3" s="151"/>
      <c r="E3" s="38"/>
      <c r="F3" s="151"/>
      <c r="G3" s="40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2"/>
      <c r="E5" s="9"/>
      <c r="F5" s="152"/>
      <c r="G5" s="10"/>
    </row>
    <row r="6" spans="1:8" ht="22.5">
      <c r="A6" s="41"/>
      <c r="B6" s="11"/>
      <c r="C6" s="11"/>
      <c r="D6" s="153"/>
      <c r="E6" s="12"/>
      <c r="F6" s="153"/>
      <c r="G6" s="13"/>
      <c r="H6" s="3"/>
    </row>
    <row r="7" spans="1:18" s="8" customFormat="1" ht="20.25" customHeight="1">
      <c r="A7" s="551" t="s">
        <v>61</v>
      </c>
      <c r="B7" s="552"/>
      <c r="C7" s="553"/>
      <c r="D7" s="15">
        <f>SUM(D8:D8)</f>
        <v>0</v>
      </c>
      <c r="E7" s="16"/>
      <c r="F7" s="15">
        <f>SUM(F8:F8)</f>
        <v>0</v>
      </c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9" customFormat="1" ht="20.25" customHeight="1">
      <c r="A8" s="257"/>
      <c r="C8" s="339"/>
      <c r="D8" s="356"/>
      <c r="E8" s="259"/>
      <c r="F8" s="258"/>
      <c r="G8" s="16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s="8" customFormat="1" ht="20.25" customHeight="1">
      <c r="A9" s="551" t="s">
        <v>63</v>
      </c>
      <c r="B9" s="552"/>
      <c r="C9" s="553"/>
      <c r="D9" s="15">
        <f>SUM(D10:D13)</f>
        <v>2659080</v>
      </c>
      <c r="E9" s="15"/>
      <c r="F9" s="15">
        <f>SUM(F10:F13)</f>
        <v>1461459.99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8" customFormat="1" ht="26.25" customHeight="1">
      <c r="A10" s="332">
        <v>1</v>
      </c>
      <c r="B10" s="333" t="s">
        <v>91</v>
      </c>
      <c r="C10" s="294" t="s">
        <v>119</v>
      </c>
      <c r="D10" s="273">
        <v>862650</v>
      </c>
      <c r="E10" s="278">
        <v>1</v>
      </c>
      <c r="F10" s="273">
        <v>862650</v>
      </c>
      <c r="G10" s="279" t="s">
        <v>124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8" customFormat="1" ht="27" customHeight="1">
      <c r="A11" s="385">
        <v>2</v>
      </c>
      <c r="B11" s="333" t="s">
        <v>95</v>
      </c>
      <c r="C11" s="455" t="s">
        <v>137</v>
      </c>
      <c r="D11" s="427">
        <v>409300</v>
      </c>
      <c r="E11" s="374">
        <v>3</v>
      </c>
      <c r="F11" s="427">
        <v>136433.33</v>
      </c>
      <c r="G11" s="383" t="s">
        <v>138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8" customFormat="1" ht="27" customHeight="1">
      <c r="A12" s="405"/>
      <c r="B12" s="419"/>
      <c r="C12" s="455" t="s">
        <v>139</v>
      </c>
      <c r="D12" s="427">
        <v>693565</v>
      </c>
      <c r="E12" s="374">
        <v>3</v>
      </c>
      <c r="F12" s="427">
        <v>231188.33</v>
      </c>
      <c r="G12" s="383" t="s">
        <v>140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27" customHeight="1">
      <c r="A13" s="380">
        <v>3</v>
      </c>
      <c r="B13" s="381" t="s">
        <v>141</v>
      </c>
      <c r="C13" s="455" t="s">
        <v>139</v>
      </c>
      <c r="D13" s="427">
        <v>693565</v>
      </c>
      <c r="E13" s="374">
        <v>3</v>
      </c>
      <c r="F13" s="427">
        <v>231188.33</v>
      </c>
      <c r="G13" s="383" t="s">
        <v>140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20.25" customHeight="1">
      <c r="A14" s="551" t="s">
        <v>62</v>
      </c>
      <c r="B14" s="552"/>
      <c r="C14" s="553"/>
      <c r="D14" s="15"/>
      <c r="E14" s="15"/>
      <c r="F14" s="15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20.25" customHeight="1">
      <c r="A15" s="194"/>
      <c r="B15" s="195"/>
      <c r="C15" s="192"/>
      <c r="D15" s="165"/>
      <c r="E15" s="183"/>
      <c r="F15" s="170"/>
      <c r="G15" s="184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18" s="8" customFormat="1" ht="20.25" customHeight="1">
      <c r="A16" s="551" t="s">
        <v>74</v>
      </c>
      <c r="B16" s="552"/>
      <c r="C16" s="553"/>
      <c r="D16" s="15"/>
      <c r="E16" s="16"/>
      <c r="F16" s="15"/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5" customFormat="1" ht="20.25" customHeight="1">
      <c r="A17" s="186"/>
      <c r="B17" s="163"/>
      <c r="C17" s="164"/>
      <c r="D17" s="187"/>
      <c r="E17" s="188"/>
      <c r="F17" s="187"/>
      <c r="G17" s="18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84</v>
      </c>
      <c r="B18" s="552"/>
      <c r="C18" s="553"/>
      <c r="D18" s="15">
        <f>SUM(D19:D19)</f>
        <v>0</v>
      </c>
      <c r="E18" s="16"/>
      <c r="F18" s="15">
        <f>SUM(F19:F19)</f>
        <v>0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277" customFormat="1" ht="20.25" customHeight="1">
      <c r="A19" s="411"/>
      <c r="B19" s="281"/>
      <c r="C19" s="272"/>
      <c r="D19" s="321"/>
      <c r="E19" s="357"/>
      <c r="F19" s="321"/>
      <c r="G19" s="60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</row>
    <row r="20" spans="1:18" s="8" customFormat="1" ht="20.25" customHeight="1">
      <c r="A20" s="551" t="s">
        <v>75</v>
      </c>
      <c r="B20" s="552"/>
      <c r="C20" s="553"/>
      <c r="D20" s="15">
        <f>SUM(D21:D21)</f>
        <v>0</v>
      </c>
      <c r="E20" s="16"/>
      <c r="F20" s="15">
        <f>SUM(F21:F21)</f>
        <v>0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59" customFormat="1" ht="20.25" customHeight="1">
      <c r="A21" s="65"/>
      <c r="B21" s="335"/>
      <c r="C21" s="336"/>
      <c r="D21" s="337"/>
      <c r="E21" s="233"/>
      <c r="F21" s="337"/>
      <c r="G21" s="3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" customFormat="1" ht="20.25" customHeight="1" thickBot="1">
      <c r="A22" s="545" t="s">
        <v>59</v>
      </c>
      <c r="B22" s="546"/>
      <c r="C22" s="547"/>
      <c r="D22" s="160">
        <f>SUM(D9)</f>
        <v>2659080</v>
      </c>
      <c r="E22" s="230"/>
      <c r="F22" s="160">
        <f>SUM(F9)</f>
        <v>1461459.99</v>
      </c>
      <c r="G22" s="2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" customFormat="1" ht="20.25" customHeight="1" thickTop="1">
      <c r="A23" s="43"/>
      <c r="B23" s="28"/>
      <c r="C23" s="29"/>
      <c r="D23" s="30"/>
      <c r="E23" s="29"/>
      <c r="F23" s="30"/>
      <c r="G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8" ht="30">
      <c r="A24" s="548" t="s">
        <v>85</v>
      </c>
      <c r="B24" s="548"/>
      <c r="C24" s="548"/>
      <c r="H24" s="3"/>
    </row>
    <row r="25" spans="1:8" ht="30">
      <c r="A25" s="549" t="s">
        <v>99</v>
      </c>
      <c r="B25" s="549"/>
      <c r="C25" s="549"/>
      <c r="H25" s="3"/>
    </row>
    <row r="26" spans="4:8" ht="22.5">
      <c r="D26" s="119"/>
      <c r="F26" s="119"/>
      <c r="H26" s="3"/>
    </row>
    <row r="27" spans="4:8" ht="22.5">
      <c r="D27" s="119"/>
      <c r="F27" s="119"/>
      <c r="H27" s="3"/>
    </row>
    <row r="28" spans="4:8" ht="22.5">
      <c r="D28" s="119"/>
      <c r="F28" s="119"/>
      <c r="H28" s="3"/>
    </row>
    <row r="29" spans="4:8" ht="22.5">
      <c r="D29" s="119"/>
      <c r="F29" s="119"/>
      <c r="H29" s="3"/>
    </row>
    <row r="30" spans="4:8" ht="22.5">
      <c r="D30" s="119"/>
      <c r="F30" s="119"/>
      <c r="H30" s="3"/>
    </row>
    <row r="31" spans="4:8" ht="22.5">
      <c r="D31" s="119"/>
      <c r="F31" s="119"/>
      <c r="H31" s="3"/>
    </row>
    <row r="32" spans="4:8" ht="22.5">
      <c r="D32" s="119"/>
      <c r="F32" s="119"/>
      <c r="H32" s="3"/>
    </row>
    <row r="33" spans="4:8" ht="22.5">
      <c r="D33" s="119"/>
      <c r="F33" s="119"/>
      <c r="H33" s="3"/>
    </row>
    <row r="34" spans="4:8" ht="22.5">
      <c r="D34" s="119"/>
      <c r="F34" s="119"/>
      <c r="H34" s="3"/>
    </row>
    <row r="35" spans="4:8" ht="22.5">
      <c r="D35" s="119"/>
      <c r="F35" s="119"/>
      <c r="H35" s="3"/>
    </row>
    <row r="36" spans="4:8" ht="22.5">
      <c r="D36" s="119"/>
      <c r="F36" s="119"/>
      <c r="H36" s="3"/>
    </row>
    <row r="37" spans="4:8" ht="22.5">
      <c r="D37" s="119"/>
      <c r="F37" s="119"/>
      <c r="H37" s="3"/>
    </row>
    <row r="38" spans="4:8" ht="22.5">
      <c r="D38" s="119"/>
      <c r="F38" s="119"/>
      <c r="H38" s="3"/>
    </row>
  </sheetData>
  <sheetProtection/>
  <mergeCells count="12">
    <mergeCell ref="A22:C22"/>
    <mergeCell ref="A24:C24"/>
    <mergeCell ref="A1:G1"/>
    <mergeCell ref="A2:C2"/>
    <mergeCell ref="A5:C5"/>
    <mergeCell ref="A7:C7"/>
    <mergeCell ref="A9:C9"/>
    <mergeCell ref="A25:C25"/>
    <mergeCell ref="A14:C14"/>
    <mergeCell ref="A16:C16"/>
    <mergeCell ref="A18:C18"/>
    <mergeCell ref="A20:C20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SarabunPSK,Regular"&amp;14สำนักเทคโนโลยีการศึกษา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zoomScale="80" zoomScaleNormal="80" zoomScaleSheetLayoutView="70" zoomScalePageLayoutView="70" workbookViewId="0" topLeftCell="A15">
      <selection activeCell="G31" sqref="G31"/>
    </sheetView>
  </sheetViews>
  <sheetFormatPr defaultColWidth="9.00390625" defaultRowHeight="15"/>
  <cols>
    <col min="1" max="1" width="4.7109375" style="34" customWidth="1"/>
    <col min="2" max="2" width="27.57421875" style="32" customWidth="1"/>
    <col min="3" max="3" width="94.4218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5.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</v>
      </c>
      <c r="B2" s="550"/>
      <c r="C2" s="550"/>
      <c r="D2" s="206"/>
      <c r="E2" s="208"/>
      <c r="F2" s="206"/>
      <c r="G2" s="206"/>
    </row>
    <row r="3" spans="1:7" ht="22.5">
      <c r="A3" s="26"/>
      <c r="B3" s="24"/>
      <c r="C3" s="24"/>
      <c r="D3" s="25"/>
      <c r="E3" s="26"/>
      <c r="F3" s="25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2"/>
      <c r="E5" s="9"/>
      <c r="F5" s="152"/>
      <c r="G5" s="10"/>
    </row>
    <row r="6" spans="1:7" ht="22.5">
      <c r="A6" s="41"/>
      <c r="B6" s="11"/>
      <c r="C6" s="11"/>
      <c r="D6" s="153"/>
      <c r="E6" s="12"/>
      <c r="F6" s="153"/>
      <c r="G6" s="13"/>
    </row>
    <row r="7" spans="1:18" s="8" customFormat="1" ht="20.25" customHeight="1">
      <c r="A7" s="551" t="s">
        <v>61</v>
      </c>
      <c r="B7" s="552"/>
      <c r="C7" s="553"/>
      <c r="D7" s="231"/>
      <c r="E7" s="236"/>
      <c r="F7" s="231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101"/>
      <c r="B8" s="163"/>
      <c r="C8" s="338"/>
      <c r="D8" s="170"/>
      <c r="E8" s="183"/>
      <c r="F8" s="170"/>
      <c r="G8" s="167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>
        <f>SUM(D10:D10)</f>
        <v>847750</v>
      </c>
      <c r="E9" s="15"/>
      <c r="F9" s="15">
        <f>SUM(F10:F10)</f>
        <v>282583.33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1.75" customHeight="1">
      <c r="A10" s="435">
        <v>1</v>
      </c>
      <c r="B10" s="436" t="s">
        <v>129</v>
      </c>
      <c r="C10" s="455" t="s">
        <v>131</v>
      </c>
      <c r="D10" s="362">
        <v>847750</v>
      </c>
      <c r="E10" s="363">
        <v>3</v>
      </c>
      <c r="F10" s="362">
        <v>282583.33</v>
      </c>
      <c r="G10" s="274" t="s">
        <v>133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pans="1:18" s="8" customFormat="1" ht="20.25" customHeight="1">
      <c r="A11" s="551" t="s">
        <v>62</v>
      </c>
      <c r="B11" s="552"/>
      <c r="C11" s="553"/>
      <c r="D11" s="15"/>
      <c r="E11" s="15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9" customFormat="1" ht="24" customHeight="1">
      <c r="A12" s="65"/>
      <c r="B12" s="239"/>
      <c r="C12" s="436"/>
      <c r="D12" s="176"/>
      <c r="E12" s="425"/>
      <c r="F12" s="178"/>
      <c r="G12" s="20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s="8" customFormat="1" ht="20.25" customHeight="1">
      <c r="A13" s="551" t="s">
        <v>84</v>
      </c>
      <c r="B13" s="552"/>
      <c r="C13" s="553"/>
      <c r="D13" s="15"/>
      <c r="E13" s="16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9" customFormat="1" ht="20.25" customHeight="1">
      <c r="A14" s="360"/>
      <c r="B14" s="195"/>
      <c r="C14" s="192"/>
      <c r="D14" s="170"/>
      <c r="E14" s="183"/>
      <c r="F14" s="170"/>
      <c r="G14" s="461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s="8" customFormat="1" ht="20.25" customHeight="1">
      <c r="A15" s="440" t="s">
        <v>74</v>
      </c>
      <c r="B15" s="441"/>
      <c r="C15" s="442"/>
      <c r="D15" s="15"/>
      <c r="E15" s="231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9" customFormat="1" ht="24" customHeight="1">
      <c r="A16" s="201"/>
      <c r="B16" s="318"/>
      <c r="C16" s="190"/>
      <c r="D16" s="178"/>
      <c r="E16" s="204"/>
      <c r="F16" s="178"/>
      <c r="G16" s="339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8" customFormat="1" ht="20.25" customHeight="1">
      <c r="A17" s="551" t="s">
        <v>75</v>
      </c>
      <c r="B17" s="552"/>
      <c r="C17" s="553"/>
      <c r="D17" s="15">
        <f>SUM(D18:D27)</f>
        <v>29000000</v>
      </c>
      <c r="E17" s="15"/>
      <c r="F17" s="15">
        <f>SUM(F18:F27)</f>
        <v>5483333.35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9" customFormat="1" ht="18.75" customHeight="1">
      <c r="A18" s="234">
        <v>2</v>
      </c>
      <c r="B18" s="318" t="s">
        <v>240</v>
      </c>
      <c r="C18" s="504" t="s">
        <v>245</v>
      </c>
      <c r="D18" s="290">
        <v>3900000</v>
      </c>
      <c r="E18" s="401">
        <v>5</v>
      </c>
      <c r="F18" s="290">
        <v>780000</v>
      </c>
      <c r="G18" s="340" t="s">
        <v>247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9" customFormat="1" ht="18.75" customHeight="1">
      <c r="A19" s="495"/>
      <c r="B19" s="563"/>
      <c r="C19" s="504" t="s">
        <v>246</v>
      </c>
      <c r="D19" s="290">
        <v>1900000</v>
      </c>
      <c r="E19" s="401">
        <v>6</v>
      </c>
      <c r="F19" s="290">
        <v>316666.67</v>
      </c>
      <c r="G19" s="340" t="s">
        <v>248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9" customFormat="1" ht="18.75" customHeight="1">
      <c r="A20" s="234">
        <v>3</v>
      </c>
      <c r="B20" s="318" t="s">
        <v>241</v>
      </c>
      <c r="C20" s="504" t="s">
        <v>245</v>
      </c>
      <c r="D20" s="290">
        <v>3900000</v>
      </c>
      <c r="E20" s="401">
        <v>5</v>
      </c>
      <c r="F20" s="290">
        <v>780000</v>
      </c>
      <c r="G20" s="340" t="s">
        <v>247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9" customFormat="1" ht="18.75" customHeight="1">
      <c r="A21" s="495"/>
      <c r="B21" s="563"/>
      <c r="C21" s="504" t="s">
        <v>246</v>
      </c>
      <c r="D21" s="290">
        <v>1900000</v>
      </c>
      <c r="E21" s="401">
        <v>6</v>
      </c>
      <c r="F21" s="290">
        <v>316666.67</v>
      </c>
      <c r="G21" s="340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9" customFormat="1" ht="18.75" customHeight="1">
      <c r="A22" s="234">
        <v>4</v>
      </c>
      <c r="B22" s="318" t="s">
        <v>242</v>
      </c>
      <c r="C22" s="504" t="s">
        <v>245</v>
      </c>
      <c r="D22" s="290">
        <v>3900000</v>
      </c>
      <c r="E22" s="401">
        <v>5</v>
      </c>
      <c r="F22" s="290">
        <v>780000</v>
      </c>
      <c r="G22" s="340" t="s">
        <v>247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59" customFormat="1" ht="18.75" customHeight="1">
      <c r="A23" s="495"/>
      <c r="B23" s="563"/>
      <c r="C23" s="504" t="s">
        <v>246</v>
      </c>
      <c r="D23" s="290">
        <v>1900000</v>
      </c>
      <c r="E23" s="401">
        <v>6</v>
      </c>
      <c r="F23" s="290">
        <v>316666.67</v>
      </c>
      <c r="G23" s="340" t="s">
        <v>248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9" customFormat="1" ht="18.75" customHeight="1">
      <c r="A24" s="234">
        <v>5</v>
      </c>
      <c r="B24" s="318" t="s">
        <v>243</v>
      </c>
      <c r="C24" s="504" t="s">
        <v>245</v>
      </c>
      <c r="D24" s="290">
        <v>3900000</v>
      </c>
      <c r="E24" s="401">
        <v>5</v>
      </c>
      <c r="F24" s="290">
        <v>780000</v>
      </c>
      <c r="G24" s="340" t="s">
        <v>247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9" customFormat="1" ht="18.75" customHeight="1">
      <c r="A25" s="495"/>
      <c r="B25" s="563"/>
      <c r="C25" s="504" t="s">
        <v>246</v>
      </c>
      <c r="D25" s="290">
        <v>1900000</v>
      </c>
      <c r="E25" s="401">
        <v>6</v>
      </c>
      <c r="F25" s="290">
        <v>316666.67</v>
      </c>
      <c r="G25" s="340" t="s">
        <v>248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9" customFormat="1" ht="18.75" customHeight="1">
      <c r="A26" s="234">
        <v>6</v>
      </c>
      <c r="B26" s="318" t="s">
        <v>244</v>
      </c>
      <c r="C26" s="504" t="s">
        <v>245</v>
      </c>
      <c r="D26" s="290">
        <v>3900000</v>
      </c>
      <c r="E26" s="401">
        <v>5</v>
      </c>
      <c r="F26" s="290">
        <v>780000</v>
      </c>
      <c r="G26" s="340" t="s">
        <v>247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9" customFormat="1" ht="18.75" customHeight="1">
      <c r="A27" s="495"/>
      <c r="B27" s="563"/>
      <c r="C27" s="504" t="s">
        <v>246</v>
      </c>
      <c r="D27" s="290">
        <v>1900000</v>
      </c>
      <c r="E27" s="401">
        <v>6</v>
      </c>
      <c r="F27" s="290">
        <v>316666.67</v>
      </c>
      <c r="G27" s="340" t="s">
        <v>248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" customFormat="1" ht="20.25" customHeight="1" thickBot="1">
      <c r="A28" s="545" t="s">
        <v>59</v>
      </c>
      <c r="B28" s="546"/>
      <c r="C28" s="547"/>
      <c r="D28" s="160">
        <f>SUM(D9+D17)</f>
        <v>29847750</v>
      </c>
      <c r="E28" s="161"/>
      <c r="F28" s="160">
        <f>SUM(F9+F17)</f>
        <v>5765916.68</v>
      </c>
      <c r="G28" s="2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5" customFormat="1" ht="20.25" customHeight="1" thickTop="1">
      <c r="A29" s="43"/>
      <c r="B29" s="28"/>
      <c r="C29" s="29"/>
      <c r="D29" s="30"/>
      <c r="E29" s="29"/>
      <c r="F29" s="30"/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3" ht="30">
      <c r="A30" s="548" t="s">
        <v>85</v>
      </c>
      <c r="B30" s="548"/>
      <c r="C30" s="548"/>
    </row>
    <row r="31" spans="1:3" ht="30">
      <c r="A31" s="549" t="s">
        <v>99</v>
      </c>
      <c r="B31" s="549"/>
      <c r="C31" s="549"/>
    </row>
    <row r="32" spans="4:6" ht="22.5">
      <c r="D32" s="119"/>
      <c r="F32" s="119"/>
    </row>
    <row r="33" spans="4:6" ht="22.5">
      <c r="D33" s="119"/>
      <c r="F33" s="119"/>
    </row>
    <row r="34" spans="4:6" ht="22.5">
      <c r="D34" s="119"/>
      <c r="F34" s="119"/>
    </row>
    <row r="35" spans="4:6" ht="22.5">
      <c r="D35" s="119"/>
      <c r="F35" s="119"/>
    </row>
    <row r="36" spans="4:6" ht="22.5">
      <c r="D36" s="119"/>
      <c r="F36" s="119"/>
    </row>
    <row r="37" spans="4:6" ht="22.5">
      <c r="D37" s="119"/>
      <c r="F37" s="119"/>
    </row>
    <row r="38" spans="4:6" ht="22.5">
      <c r="D38" s="119"/>
      <c r="F38" s="119"/>
    </row>
    <row r="39" spans="4:6" ht="22.5">
      <c r="D39" s="119"/>
      <c r="F39" s="119"/>
    </row>
    <row r="40" spans="4:6" ht="22.5">
      <c r="D40" s="119"/>
      <c r="F40" s="119"/>
    </row>
    <row r="41" spans="4:6" ht="22.5">
      <c r="D41" s="119"/>
      <c r="F41" s="119"/>
    </row>
    <row r="42" spans="4:6" ht="22.5">
      <c r="D42" s="119"/>
      <c r="F42" s="119"/>
    </row>
    <row r="43" spans="4:6" ht="22.5">
      <c r="D43" s="119"/>
      <c r="F43" s="119"/>
    </row>
    <row r="44" spans="4:6" ht="22.5">
      <c r="D44" s="119"/>
      <c r="F44" s="119"/>
    </row>
  </sheetData>
  <sheetProtection/>
  <mergeCells count="11">
    <mergeCell ref="A13:C13"/>
    <mergeCell ref="A17:C17"/>
    <mergeCell ref="A28:C28"/>
    <mergeCell ref="A30:C30"/>
    <mergeCell ref="A31:C31"/>
    <mergeCell ref="A1:G1"/>
    <mergeCell ref="A2:C2"/>
    <mergeCell ref="A5:C5"/>
    <mergeCell ref="A7:C7"/>
    <mergeCell ref="A9:C9"/>
    <mergeCell ref="A11:C11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SarabunPSK,Regular"&amp;14สถาบันวิจัยและพัฒนา&amp;R&amp;"Angsana New,Regular"&amp;14KPI. 4.3 / p.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SheetLayoutView="70" zoomScalePageLayoutView="70" workbookViewId="0" topLeftCell="A1">
      <selection activeCell="D19" sqref="D19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574218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6.0039062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64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>
        <f>SUM(D6:D6)</f>
        <v>141040</v>
      </c>
      <c r="E5" s="9"/>
      <c r="F5" s="15">
        <f>SUM(F6:F6)</f>
        <v>141040</v>
      </c>
      <c r="G5" s="10"/>
    </row>
    <row r="6" spans="1:7" ht="24">
      <c r="A6" s="41">
        <v>1</v>
      </c>
      <c r="B6" s="480" t="s">
        <v>187</v>
      </c>
      <c r="C6" s="481" t="s">
        <v>188</v>
      </c>
      <c r="D6" s="153">
        <v>141040</v>
      </c>
      <c r="E6" s="12">
        <v>1</v>
      </c>
      <c r="F6" s="153">
        <v>141040</v>
      </c>
      <c r="G6" s="383" t="s">
        <v>197</v>
      </c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42"/>
      <c r="B8" s="18"/>
      <c r="C8" s="19"/>
      <c r="D8" s="155"/>
      <c r="E8" s="19"/>
      <c r="F8" s="155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/>
      <c r="E9" s="15"/>
      <c r="F9" s="15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2.5" customHeight="1">
      <c r="A10" s="172"/>
      <c r="B10" s="173"/>
      <c r="C10" s="164"/>
      <c r="D10" s="176"/>
      <c r="E10" s="177"/>
      <c r="F10" s="178"/>
      <c r="G10" s="16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8" customFormat="1" ht="20.25" customHeight="1">
      <c r="A11" s="551" t="s">
        <v>62</v>
      </c>
      <c r="B11" s="552"/>
      <c r="C11" s="553"/>
      <c r="D11" s="15"/>
      <c r="E11" s="16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" customFormat="1" ht="20.25" customHeight="1">
      <c r="A12" s="246"/>
      <c r="B12" s="247"/>
      <c r="C12" s="190"/>
      <c r="D12" s="165"/>
      <c r="E12" s="183"/>
      <c r="F12" s="170"/>
      <c r="G12" s="18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8" customFormat="1" ht="20.25" customHeight="1">
      <c r="A13" s="551" t="s">
        <v>74</v>
      </c>
      <c r="B13" s="552"/>
      <c r="C13" s="553"/>
      <c r="D13" s="15"/>
      <c r="E13" s="16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" customFormat="1" ht="20.25" customHeight="1">
      <c r="A14" s="158"/>
      <c r="B14" s="18"/>
      <c r="C14" s="19"/>
      <c r="D14" s="154"/>
      <c r="E14" s="156"/>
      <c r="F14" s="154"/>
      <c r="G14" s="15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8" customFormat="1" ht="20.25" customHeight="1">
      <c r="A15" s="551" t="s">
        <v>84</v>
      </c>
      <c r="B15" s="552"/>
      <c r="C15" s="553"/>
      <c r="D15" s="15"/>
      <c r="E15" s="16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88" customFormat="1" ht="20.25" customHeight="1">
      <c r="A16" s="374"/>
      <c r="B16" s="364"/>
      <c r="C16" s="364"/>
      <c r="D16" s="386"/>
      <c r="E16" s="365"/>
      <c r="F16" s="386"/>
      <c r="G16" s="286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</row>
    <row r="17" spans="1:18" s="8" customFormat="1" ht="20.25" customHeight="1">
      <c r="A17" s="551" t="s">
        <v>75</v>
      </c>
      <c r="B17" s="552"/>
      <c r="C17" s="553"/>
      <c r="D17" s="15"/>
      <c r="E17" s="16"/>
      <c r="F17" s="15"/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9" customFormat="1" ht="22.5" customHeight="1">
      <c r="A18" s="65"/>
      <c r="B18" s="67"/>
      <c r="C18" s="341"/>
      <c r="D18" s="290"/>
      <c r="E18" s="69"/>
      <c r="F18" s="290"/>
      <c r="G18" s="34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" customFormat="1" ht="20.25" customHeight="1" thickBot="1">
      <c r="A19" s="545" t="s">
        <v>59</v>
      </c>
      <c r="B19" s="546"/>
      <c r="C19" s="547"/>
      <c r="D19" s="160">
        <f>SUM(D5)</f>
        <v>141040</v>
      </c>
      <c r="E19" s="161"/>
      <c r="F19" s="160">
        <f>SUM(F5)</f>
        <v>141040</v>
      </c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20.25" customHeight="1" thickTop="1">
      <c r="A20" s="43"/>
      <c r="B20" s="28"/>
      <c r="C20" s="29"/>
      <c r="D20" s="30"/>
      <c r="E20" s="29"/>
      <c r="F20" s="30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6" ht="30">
      <c r="A21" s="548" t="s">
        <v>85</v>
      </c>
      <c r="B21" s="548"/>
      <c r="C21" s="548"/>
      <c r="D21" s="33"/>
      <c r="F21" s="33"/>
    </row>
    <row r="22" spans="1:6" ht="30">
      <c r="A22" s="549" t="s">
        <v>99</v>
      </c>
      <c r="B22" s="549"/>
      <c r="C22" s="549"/>
      <c r="D22" s="33"/>
      <c r="F22" s="33"/>
    </row>
  </sheetData>
  <sheetProtection/>
  <mergeCells count="12">
    <mergeCell ref="A13:C13"/>
    <mergeCell ref="A15:C15"/>
    <mergeCell ref="A17:C17"/>
    <mergeCell ref="A19:C19"/>
    <mergeCell ref="A21:C21"/>
    <mergeCell ref="A22:C22"/>
    <mergeCell ref="A1:G1"/>
    <mergeCell ref="A2:C2"/>
    <mergeCell ref="A5:C5"/>
    <mergeCell ref="A9:C9"/>
    <mergeCell ref="A11:C11"/>
    <mergeCell ref="A7:C7"/>
  </mergeCells>
  <hyperlinks>
    <hyperlink ref="G8" r:id="rId1" display="\\202.28.103.8\qachannel\QAIndex\QA56\KPI\KPI_4_3\Nursing\Aree.pdf"/>
  </hyperlink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2"/>
  <headerFooter>
    <oddHeader>&amp;R&amp;"TH SarabunPSK,Regular"&amp;14&amp;P</oddHeader>
    <oddFooter>&amp;L&amp;"TH SarabunPSK,Regular"&amp;14สาขาวิชาพยาบาลศาสตร์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4"/>
  <sheetViews>
    <sheetView zoomScale="70" zoomScaleNormal="70" zoomScaleSheetLayoutView="70" zoomScalePageLayoutView="80" workbookViewId="0" topLeftCell="A4">
      <selection activeCell="A11" sqref="A11:C11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7.0039062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58</v>
      </c>
      <c r="B2" s="550"/>
      <c r="C2" s="550"/>
      <c r="D2" s="207"/>
      <c r="E2" s="208"/>
      <c r="F2" s="207"/>
      <c r="G2" s="206"/>
    </row>
    <row r="3" spans="1:7" ht="22.5">
      <c r="A3" s="38"/>
      <c r="B3" s="39"/>
      <c r="C3" s="39"/>
      <c r="D3" s="120"/>
      <c r="E3" s="38"/>
      <c r="F3" s="120"/>
      <c r="G3" s="40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>
        <f>SUM(D6:D8)</f>
        <v>807710</v>
      </c>
      <c r="E5" s="9"/>
      <c r="F5" s="15">
        <f>SUM(F6:F8)</f>
        <v>467576.66000000003</v>
      </c>
      <c r="G5" s="10"/>
    </row>
    <row r="6" spans="1:7" s="248" customFormat="1" ht="48" customHeight="1">
      <c r="A6" s="412">
        <v>1</v>
      </c>
      <c r="B6" s="413" t="s">
        <v>183</v>
      </c>
      <c r="C6" s="477" t="s">
        <v>182</v>
      </c>
      <c r="D6" s="407">
        <v>255100</v>
      </c>
      <c r="E6" s="414">
        <v>3</v>
      </c>
      <c r="F6" s="415">
        <v>85033.33</v>
      </c>
      <c r="G6" s="383" t="s">
        <v>195</v>
      </c>
    </row>
    <row r="7" spans="1:7" s="248" customFormat="1" ht="48" customHeight="1">
      <c r="A7" s="412">
        <v>2</v>
      </c>
      <c r="B7" s="459" t="s">
        <v>184</v>
      </c>
      <c r="C7" s="478" t="s">
        <v>182</v>
      </c>
      <c r="D7" s="407">
        <v>255100</v>
      </c>
      <c r="E7" s="412">
        <v>3</v>
      </c>
      <c r="F7" s="415">
        <v>85033.33</v>
      </c>
      <c r="G7" s="383" t="s">
        <v>195</v>
      </c>
    </row>
    <row r="8" spans="1:28" s="384" customFormat="1" ht="27.75" customHeight="1">
      <c r="A8" s="475">
        <v>3</v>
      </c>
      <c r="B8" s="473" t="s">
        <v>186</v>
      </c>
      <c r="C8" s="471" t="s">
        <v>185</v>
      </c>
      <c r="D8" s="476">
        <v>297510</v>
      </c>
      <c r="E8" s="475">
        <v>1</v>
      </c>
      <c r="F8" s="450">
        <v>297510</v>
      </c>
      <c r="G8" s="383" t="s">
        <v>196</v>
      </c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</row>
    <row r="9" spans="1:18" s="8" customFormat="1" ht="20.25" customHeight="1">
      <c r="A9" s="560" t="s">
        <v>61</v>
      </c>
      <c r="B9" s="561"/>
      <c r="C9" s="562"/>
      <c r="D9" s="15">
        <f>SUM(D10)</f>
        <v>254950</v>
      </c>
      <c r="E9" s="293"/>
      <c r="F9" s="15">
        <f>SUM(F10)</f>
        <v>254950</v>
      </c>
      <c r="G9" s="479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9" customFormat="1" ht="21" customHeight="1">
      <c r="A10" s="65">
        <v>4</v>
      </c>
      <c r="B10" s="249" t="s">
        <v>228</v>
      </c>
      <c r="C10" s="164" t="s">
        <v>229</v>
      </c>
      <c r="D10" s="165">
        <v>254950</v>
      </c>
      <c r="E10" s="166">
        <v>1</v>
      </c>
      <c r="F10" s="165">
        <v>254950</v>
      </c>
      <c r="G10" s="205" t="s">
        <v>237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8" customFormat="1" ht="23.25" customHeight="1">
      <c r="A11" s="551" t="s">
        <v>63</v>
      </c>
      <c r="B11" s="552"/>
      <c r="C11" s="553"/>
      <c r="D11" s="15"/>
      <c r="E11" s="15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7" ht="22.5">
      <c r="A12" s="437"/>
      <c r="B12" s="438"/>
      <c r="C12" s="438"/>
      <c r="D12" s="444"/>
      <c r="E12" s="437"/>
      <c r="F12" s="444"/>
      <c r="G12" s="445"/>
    </row>
    <row r="13" spans="1:18" s="8" customFormat="1" ht="20.25" customHeight="1">
      <c r="A13" s="554" t="s">
        <v>62</v>
      </c>
      <c r="B13" s="554"/>
      <c r="C13" s="554"/>
      <c r="D13" s="15"/>
      <c r="E13" s="15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20.25" customHeight="1">
      <c r="A14" s="280"/>
      <c r="B14" s="281"/>
      <c r="C14" s="281"/>
      <c r="D14" s="282"/>
      <c r="E14" s="283"/>
      <c r="F14" s="282"/>
      <c r="G14" s="28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8" customFormat="1" ht="20.25" customHeight="1">
      <c r="A15" s="551" t="s">
        <v>74</v>
      </c>
      <c r="B15" s="552"/>
      <c r="C15" s="553"/>
      <c r="D15" s="15"/>
      <c r="E15" s="16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" customFormat="1" ht="20.25" customHeight="1">
      <c r="A16" s="101"/>
      <c r="B16" s="329"/>
      <c r="C16" s="329"/>
      <c r="D16" s="165"/>
      <c r="E16" s="166"/>
      <c r="F16" s="165"/>
      <c r="G16" s="34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8" customFormat="1" ht="20.25" customHeight="1">
      <c r="A17" s="551" t="s">
        <v>84</v>
      </c>
      <c r="B17" s="552"/>
      <c r="C17" s="553"/>
      <c r="D17" s="15"/>
      <c r="E17" s="16"/>
      <c r="F17" s="15"/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9" customFormat="1" ht="20.25" customHeight="1">
      <c r="A18" s="374"/>
      <c r="B18" s="364"/>
      <c r="C18" s="364"/>
      <c r="D18" s="313"/>
      <c r="E18" s="365"/>
      <c r="F18" s="313"/>
      <c r="G18" s="392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8" customFormat="1" ht="20.25" customHeight="1">
      <c r="A19" s="551" t="s">
        <v>75</v>
      </c>
      <c r="B19" s="552"/>
      <c r="C19" s="553"/>
      <c r="D19" s="15">
        <f>SUM(D20)</f>
        <v>175000</v>
      </c>
      <c r="E19" s="15"/>
      <c r="F19" s="15">
        <f>SUM(F20)</f>
        <v>175000</v>
      </c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59" customFormat="1" ht="20.25" customHeight="1">
      <c r="A20" s="416">
        <v>1</v>
      </c>
      <c r="B20" s="417" t="s">
        <v>171</v>
      </c>
      <c r="C20" s="341" t="s">
        <v>170</v>
      </c>
      <c r="D20" s="290">
        <v>175000</v>
      </c>
      <c r="E20" s="503">
        <v>1</v>
      </c>
      <c r="F20" s="290">
        <v>175000</v>
      </c>
      <c r="G20" s="342" t="s">
        <v>172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20.25" customHeight="1" thickBot="1">
      <c r="A21" s="545" t="s">
        <v>59</v>
      </c>
      <c r="B21" s="546"/>
      <c r="C21" s="547"/>
      <c r="D21" s="160">
        <f>SUM(D5+D9+D19)</f>
        <v>1237660</v>
      </c>
      <c r="E21" s="161"/>
      <c r="F21" s="160">
        <f>SUM(F5+F9+F19)</f>
        <v>897526.66</v>
      </c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" customFormat="1" ht="20.25" customHeight="1" thickTop="1">
      <c r="A22" s="43"/>
      <c r="B22" s="28"/>
      <c r="C22" s="29"/>
      <c r="D22" s="30"/>
      <c r="E22" s="29"/>
      <c r="F22" s="30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6" ht="30">
      <c r="A23" s="548" t="s">
        <v>85</v>
      </c>
      <c r="B23" s="548"/>
      <c r="C23" s="548"/>
      <c r="D23" s="33"/>
      <c r="F23" s="33"/>
    </row>
    <row r="24" spans="1:6" ht="30">
      <c r="A24" s="549" t="s">
        <v>99</v>
      </c>
      <c r="B24" s="549"/>
      <c r="C24" s="549"/>
      <c r="D24" s="33"/>
      <c r="F24" s="33"/>
    </row>
  </sheetData>
  <sheetProtection/>
  <mergeCells count="12">
    <mergeCell ref="A1:G1"/>
    <mergeCell ref="A2:C2"/>
    <mergeCell ref="A5:C5"/>
    <mergeCell ref="A9:C9"/>
    <mergeCell ref="A15:C15"/>
    <mergeCell ref="A19:C19"/>
    <mergeCell ref="A24:C24"/>
    <mergeCell ref="A11:C11"/>
    <mergeCell ref="A13:C13"/>
    <mergeCell ref="A17:C17"/>
    <mergeCell ref="A21:C21"/>
    <mergeCell ref="A23:C23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SarabunPSK,Regular"&amp;14สาขาวิชาวิทยาศาสตร์สุขภาพ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zoomScaleSheetLayoutView="80" zoomScalePageLayoutView="60" workbookViewId="0" topLeftCell="A5">
      <selection activeCell="D20" sqref="D20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7.57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65</v>
      </c>
      <c r="B2" s="550"/>
      <c r="C2" s="550"/>
      <c r="D2" s="206"/>
      <c r="E2" s="208"/>
      <c r="F2" s="206"/>
      <c r="G2" s="206"/>
    </row>
    <row r="3" spans="1:7" ht="22.5">
      <c r="A3" s="26"/>
      <c r="B3" s="24"/>
      <c r="C3" s="24"/>
      <c r="D3" s="25"/>
      <c r="E3" s="26"/>
      <c r="F3" s="25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231"/>
      <c r="E5" s="9"/>
      <c r="F5" s="231"/>
      <c r="G5" s="10"/>
    </row>
    <row r="6" spans="1:7" ht="22.5">
      <c r="A6" s="41"/>
      <c r="B6" s="11"/>
      <c r="C6" s="11"/>
      <c r="D6" s="245"/>
      <c r="E6" s="12"/>
      <c r="F6" s="245"/>
      <c r="G6" s="164"/>
    </row>
    <row r="7" spans="1:18" s="8" customFormat="1" ht="20.25" customHeight="1">
      <c r="A7" s="551" t="s">
        <v>61</v>
      </c>
      <c r="B7" s="552"/>
      <c r="C7" s="553"/>
      <c r="D7" s="15">
        <f>SUM(D8:D9)</f>
        <v>334618</v>
      </c>
      <c r="E7" s="16"/>
      <c r="F7" s="15">
        <f>SUM(F8:F9)</f>
        <v>334618</v>
      </c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45.75" customHeight="1">
      <c r="A8" s="511">
        <v>1</v>
      </c>
      <c r="B8" s="203" t="s">
        <v>224</v>
      </c>
      <c r="C8" s="190" t="s">
        <v>225</v>
      </c>
      <c r="D8" s="178">
        <v>143228</v>
      </c>
      <c r="E8" s="204">
        <v>1</v>
      </c>
      <c r="F8" s="178">
        <v>143228</v>
      </c>
      <c r="G8" s="205" t="s">
        <v>238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s="5" customFormat="1" ht="23.25" customHeight="1">
      <c r="A9" s="510">
        <v>2</v>
      </c>
      <c r="B9" s="436" t="s">
        <v>226</v>
      </c>
      <c r="C9" s="512" t="s">
        <v>227</v>
      </c>
      <c r="D9" s="178">
        <v>191390</v>
      </c>
      <c r="E9" s="204">
        <v>1</v>
      </c>
      <c r="F9" s="178">
        <v>191390</v>
      </c>
      <c r="G9" s="489" t="s">
        <v>239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8" s="8" customFormat="1" ht="20.25" customHeight="1">
      <c r="A10" s="551" t="s">
        <v>63</v>
      </c>
      <c r="B10" s="552"/>
      <c r="C10" s="553"/>
      <c r="D10" s="15"/>
      <c r="E10" s="16"/>
      <c r="F10" s="15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6" ht="22.5">
      <c r="A11" s="437"/>
      <c r="B11" s="438"/>
      <c r="C11" s="438"/>
      <c r="D11" s="245"/>
      <c r="E11" s="437"/>
      <c r="F11" s="245"/>
    </row>
    <row r="12" spans="1:18" s="8" customFormat="1" ht="20.25" customHeight="1">
      <c r="A12" s="551" t="s">
        <v>62</v>
      </c>
      <c r="B12" s="552"/>
      <c r="C12" s="553"/>
      <c r="D12" s="15"/>
      <c r="E12" s="15"/>
      <c r="F12" s="15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277" customFormat="1" ht="20.25" customHeight="1">
      <c r="A13" s="257"/>
      <c r="B13" s="271"/>
      <c r="C13" s="315"/>
      <c r="D13" s="258"/>
      <c r="E13" s="259"/>
      <c r="F13" s="258"/>
      <c r="G13" s="316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</row>
    <row r="14" spans="1:18" s="8" customFormat="1" ht="20.25" customHeight="1">
      <c r="A14" s="551" t="s">
        <v>74</v>
      </c>
      <c r="B14" s="552"/>
      <c r="C14" s="553"/>
      <c r="D14" s="231"/>
      <c r="E14" s="16"/>
      <c r="F14" s="231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5" customFormat="1" ht="20.25" customHeight="1">
      <c r="A15" s="186"/>
      <c r="B15" s="163"/>
      <c r="C15" s="171"/>
      <c r="D15" s="187"/>
      <c r="E15" s="188"/>
      <c r="F15" s="187"/>
      <c r="G15" s="16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8" customFormat="1" ht="20.25" customHeight="1">
      <c r="A16" s="551" t="s">
        <v>84</v>
      </c>
      <c r="B16" s="552"/>
      <c r="C16" s="553"/>
      <c r="D16" s="15">
        <f>SUM(D17:D17)</f>
        <v>317300</v>
      </c>
      <c r="E16" s="16"/>
      <c r="F16" s="15">
        <f>SUM(F17:F17)</f>
        <v>317300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5" customFormat="1" ht="21.75" customHeight="1">
      <c r="A17" s="332">
        <v>1</v>
      </c>
      <c r="B17" s="327" t="s">
        <v>96</v>
      </c>
      <c r="C17" s="455" t="s">
        <v>160</v>
      </c>
      <c r="D17" s="462">
        <v>317300</v>
      </c>
      <c r="E17" s="278">
        <v>1</v>
      </c>
      <c r="F17" s="462">
        <v>317300</v>
      </c>
      <c r="G17" s="383" t="s">
        <v>161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75</v>
      </c>
      <c r="B18" s="552"/>
      <c r="C18" s="553"/>
      <c r="D18" s="15"/>
      <c r="E18" s="15"/>
      <c r="F18" s="15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59" customFormat="1" ht="23.25" customHeight="1">
      <c r="A19" s="201"/>
      <c r="B19" s="341"/>
      <c r="C19" s="341"/>
      <c r="D19" s="290"/>
      <c r="E19" s="401"/>
      <c r="F19" s="290"/>
      <c r="G19" s="34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20.25" customHeight="1" thickBot="1">
      <c r="A20" s="545" t="s">
        <v>59</v>
      </c>
      <c r="B20" s="546"/>
      <c r="C20" s="547"/>
      <c r="D20" s="160">
        <f>SUM(D7+D16)</f>
        <v>651918</v>
      </c>
      <c r="E20" s="230"/>
      <c r="F20" s="160">
        <f>SUM(F7+F16)</f>
        <v>651918</v>
      </c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20.25" customHeight="1" thickTop="1">
      <c r="A21" s="43"/>
      <c r="B21" s="28"/>
      <c r="C21" s="29"/>
      <c r="D21" s="30"/>
      <c r="E21" s="29"/>
      <c r="F21" s="30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3" ht="30">
      <c r="A22" s="548" t="s">
        <v>85</v>
      </c>
      <c r="B22" s="548"/>
      <c r="C22" s="548"/>
    </row>
    <row r="23" spans="1:3" ht="30">
      <c r="A23" s="549" t="s">
        <v>99</v>
      </c>
      <c r="B23" s="549"/>
      <c r="C23" s="549"/>
    </row>
    <row r="24" spans="4:6" ht="22.5">
      <c r="D24" s="119"/>
      <c r="F24" s="119"/>
    </row>
    <row r="25" spans="4:6" ht="22.5">
      <c r="D25" s="119"/>
      <c r="F25" s="119"/>
    </row>
    <row r="26" spans="4:6" ht="22.5">
      <c r="D26" s="119"/>
      <c r="F26" s="119"/>
    </row>
    <row r="27" spans="4:6" ht="22.5">
      <c r="D27" s="119"/>
      <c r="F27" s="119"/>
    </row>
    <row r="28" spans="4:6" ht="22.5">
      <c r="D28" s="119"/>
      <c r="F28" s="119"/>
    </row>
    <row r="29" spans="4:6" ht="22.5">
      <c r="D29" s="119"/>
      <c r="F29" s="119"/>
    </row>
    <row r="30" spans="4:6" ht="22.5">
      <c r="D30" s="119"/>
      <c r="F30" s="119"/>
    </row>
    <row r="31" spans="4:6" ht="22.5">
      <c r="D31" s="119"/>
      <c r="F31" s="119"/>
    </row>
    <row r="32" spans="4:6" ht="22.5">
      <c r="D32" s="119"/>
      <c r="F32" s="119"/>
    </row>
    <row r="33" spans="4:6" ht="22.5">
      <c r="D33" s="119"/>
      <c r="F33" s="119"/>
    </row>
    <row r="34" spans="4:6" ht="22.5">
      <c r="D34" s="119"/>
      <c r="F34" s="119"/>
    </row>
    <row r="35" spans="4:6" ht="22.5">
      <c r="D35" s="119"/>
      <c r="F35" s="119"/>
    </row>
    <row r="36" spans="4:6" ht="22.5">
      <c r="D36" s="119"/>
      <c r="F36" s="119"/>
    </row>
  </sheetData>
  <sheetProtection/>
  <mergeCells count="12">
    <mergeCell ref="A20:C20"/>
    <mergeCell ref="A22:C22"/>
    <mergeCell ref="A1:G1"/>
    <mergeCell ref="A2:C2"/>
    <mergeCell ref="A5:C5"/>
    <mergeCell ref="A16:C16"/>
    <mergeCell ref="A7:C7"/>
    <mergeCell ref="A23:C23"/>
    <mergeCell ref="A10:C10"/>
    <mergeCell ref="A12:C12"/>
    <mergeCell ref="A14:C14"/>
    <mergeCell ref="A18:C18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SarabunPSK,Regular"&amp;14สาขาวิชาวิทยาศาสตร์และเทคโนโลยี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9"/>
  <sheetViews>
    <sheetView zoomScale="80" zoomScaleNormal="80" zoomScaleSheetLayoutView="78" zoomScalePageLayoutView="60" workbookViewId="0" topLeftCell="A10">
      <selection activeCell="F26" sqref="F26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574218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5.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66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>
        <f>SUM(D6:D6)</f>
        <v>0</v>
      </c>
      <c r="E5" s="9"/>
      <c r="F5" s="15">
        <f>SUM(F6:F6)</f>
        <v>0</v>
      </c>
      <c r="G5" s="10"/>
    </row>
    <row r="6" spans="1:7" s="248" customFormat="1" ht="22.5">
      <c r="A6" s="418"/>
      <c r="B6" s="254"/>
      <c r="C6" s="463"/>
      <c r="D6" s="464"/>
      <c r="E6" s="256"/>
      <c r="F6" s="255"/>
      <c r="G6" s="403"/>
    </row>
    <row r="7" spans="1:18" s="8" customFormat="1" ht="20.25" customHeight="1">
      <c r="A7" s="551" t="s">
        <v>61</v>
      </c>
      <c r="B7" s="552"/>
      <c r="C7" s="553"/>
      <c r="D7" s="15"/>
      <c r="E7" s="15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101"/>
      <c r="B8" s="235"/>
      <c r="C8" s="344"/>
      <c r="D8" s="165"/>
      <c r="E8" s="166"/>
      <c r="F8" s="16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>
        <f>SUM(D10:D15)</f>
        <v>3298555</v>
      </c>
      <c r="E9" s="15"/>
      <c r="F9" s="15">
        <f>SUM(F10:F15)</f>
        <v>1311321.6400000001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0.25" customHeight="1">
      <c r="A10" s="426">
        <v>1</v>
      </c>
      <c r="B10" s="423" t="s">
        <v>127</v>
      </c>
      <c r="C10" s="455" t="s">
        <v>130</v>
      </c>
      <c r="D10" s="362">
        <v>428450</v>
      </c>
      <c r="E10" s="363">
        <v>3</v>
      </c>
      <c r="F10" s="362">
        <v>142816.66</v>
      </c>
      <c r="G10" s="279" t="s">
        <v>132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20.25" customHeight="1">
      <c r="A11" s="426">
        <v>2</v>
      </c>
      <c r="B11" s="423" t="s">
        <v>98</v>
      </c>
      <c r="C11" s="455" t="s">
        <v>130</v>
      </c>
      <c r="D11" s="362">
        <v>428450</v>
      </c>
      <c r="E11" s="363">
        <v>3</v>
      </c>
      <c r="F11" s="362">
        <v>142816.66</v>
      </c>
      <c r="G11" s="383" t="s">
        <v>132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" customFormat="1" ht="20.25" customHeight="1">
      <c r="A12" s="426">
        <v>3</v>
      </c>
      <c r="B12" s="423" t="s">
        <v>128</v>
      </c>
      <c r="C12" s="455" t="s">
        <v>130</v>
      </c>
      <c r="D12" s="362">
        <v>428450</v>
      </c>
      <c r="E12" s="363">
        <v>3</v>
      </c>
      <c r="F12" s="362">
        <v>142816.66</v>
      </c>
      <c r="G12" s="383" t="s">
        <v>132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5" customFormat="1" ht="20.25" customHeight="1">
      <c r="A13" s="426">
        <v>4</v>
      </c>
      <c r="B13" s="423" t="s">
        <v>94</v>
      </c>
      <c r="C13" s="455" t="s">
        <v>131</v>
      </c>
      <c r="D13" s="362">
        <v>847750</v>
      </c>
      <c r="E13" s="363">
        <v>3</v>
      </c>
      <c r="F13" s="362">
        <v>282583.33</v>
      </c>
      <c r="G13" s="383" t="s">
        <v>133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5" customFormat="1" ht="20.25" customHeight="1">
      <c r="A14" s="182">
        <v>5</v>
      </c>
      <c r="B14" s="235" t="s">
        <v>92</v>
      </c>
      <c r="C14" s="294" t="s">
        <v>131</v>
      </c>
      <c r="D14" s="170">
        <v>847750</v>
      </c>
      <c r="E14" s="183">
        <v>3</v>
      </c>
      <c r="F14" s="170">
        <v>282583.33</v>
      </c>
      <c r="G14" s="431" t="s">
        <v>133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31" s="432" customFormat="1" ht="20.25" customHeight="1">
      <c r="A15" s="426">
        <v>6</v>
      </c>
      <c r="B15" s="465" t="s">
        <v>142</v>
      </c>
      <c r="C15" s="455" t="s">
        <v>143</v>
      </c>
      <c r="D15" s="462">
        <v>317705</v>
      </c>
      <c r="E15" s="363">
        <v>1</v>
      </c>
      <c r="F15" s="462">
        <v>317705</v>
      </c>
      <c r="G15" s="383" t="s">
        <v>144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3"/>
    </row>
    <row r="16" spans="1:18" s="8" customFormat="1" ht="20.25" customHeight="1">
      <c r="A16" s="560" t="s">
        <v>62</v>
      </c>
      <c r="B16" s="561"/>
      <c r="C16" s="562"/>
      <c r="D16" s="292"/>
      <c r="E16" s="293"/>
      <c r="F16" s="292"/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59" customFormat="1" ht="20.25" customHeight="1">
      <c r="A17" s="251"/>
      <c r="B17" s="252"/>
      <c r="C17" s="66"/>
      <c r="D17" s="168"/>
      <c r="E17" s="169"/>
      <c r="F17" s="168"/>
      <c r="G17" s="24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74</v>
      </c>
      <c r="B18" s="552"/>
      <c r="C18" s="553"/>
      <c r="D18" s="15"/>
      <c r="E18" s="15"/>
      <c r="F18" s="15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59" customFormat="1" ht="20.25" customHeight="1">
      <c r="A19" s="285"/>
      <c r="B19" s="287"/>
      <c r="C19" s="164"/>
      <c r="D19" s="345"/>
      <c r="E19" s="166"/>
      <c r="F19" s="345"/>
      <c r="G19" s="34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8" customFormat="1" ht="19.5" customHeight="1">
      <c r="A20" s="551" t="s">
        <v>84</v>
      </c>
      <c r="B20" s="552"/>
      <c r="C20" s="553"/>
      <c r="D20" s="15"/>
      <c r="E20" s="16"/>
      <c r="F20" s="15"/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59" customFormat="1" ht="20.25" customHeight="1">
      <c r="A21" s="359"/>
      <c r="B21" s="361"/>
      <c r="C21" s="452"/>
      <c r="D21" s="362"/>
      <c r="E21" s="363"/>
      <c r="F21" s="362"/>
      <c r="G21" s="384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8" customFormat="1" ht="20.25" customHeight="1">
      <c r="A22" s="551" t="s">
        <v>75</v>
      </c>
      <c r="B22" s="552"/>
      <c r="C22" s="553"/>
      <c r="D22" s="15">
        <f>SUM(D23:D25)</f>
        <v>14999904</v>
      </c>
      <c r="E22" s="15"/>
      <c r="F22" s="15">
        <f>SUM(F23:F25)</f>
        <v>4999968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59" customFormat="1" ht="21.75" customHeight="1">
      <c r="A23" s="416">
        <v>1</v>
      </c>
      <c r="B23" s="504" t="s">
        <v>166</v>
      </c>
      <c r="C23" s="340" t="s">
        <v>168</v>
      </c>
      <c r="D23" s="290">
        <v>4999968</v>
      </c>
      <c r="E23" s="401">
        <v>3</v>
      </c>
      <c r="F23" s="290">
        <v>1666656</v>
      </c>
      <c r="G23" s="505" t="s">
        <v>169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9" customFormat="1" ht="21.75" customHeight="1">
      <c r="A24" s="416">
        <v>2</v>
      </c>
      <c r="B24" s="504" t="s">
        <v>92</v>
      </c>
      <c r="C24" s="340" t="s">
        <v>168</v>
      </c>
      <c r="D24" s="290">
        <v>4999968</v>
      </c>
      <c r="E24" s="401">
        <v>3</v>
      </c>
      <c r="F24" s="290">
        <v>1666656</v>
      </c>
      <c r="G24" s="505" t="s">
        <v>169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59" customFormat="1" ht="21.75" customHeight="1">
      <c r="A25" s="416">
        <v>3</v>
      </c>
      <c r="B25" s="504" t="s">
        <v>167</v>
      </c>
      <c r="C25" s="340" t="s">
        <v>168</v>
      </c>
      <c r="D25" s="290">
        <v>4999968</v>
      </c>
      <c r="E25" s="401">
        <v>3</v>
      </c>
      <c r="F25" s="290">
        <v>1666656</v>
      </c>
      <c r="G25" s="505" t="s">
        <v>169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20.25" customHeight="1" thickBot="1">
      <c r="A26" s="545" t="s">
        <v>59</v>
      </c>
      <c r="B26" s="546"/>
      <c r="C26" s="547"/>
      <c r="D26" s="160">
        <f>SUM(D9+D22)</f>
        <v>18298459</v>
      </c>
      <c r="E26" s="161"/>
      <c r="F26" s="160">
        <f>SUM(F9+F22)</f>
        <v>6311289.640000001</v>
      </c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" customFormat="1" ht="20.25" customHeight="1" thickTop="1">
      <c r="A27" s="43"/>
      <c r="B27" s="28"/>
      <c r="C27" s="29"/>
      <c r="D27" s="30"/>
      <c r="E27" s="29"/>
      <c r="F27" s="30"/>
      <c r="G27" s="2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6" ht="30">
      <c r="A28" s="548" t="s">
        <v>85</v>
      </c>
      <c r="B28" s="548"/>
      <c r="C28" s="548"/>
      <c r="D28" s="33"/>
      <c r="F28" s="33"/>
    </row>
    <row r="29" spans="1:6" ht="30">
      <c r="A29" s="549" t="s">
        <v>99</v>
      </c>
      <c r="B29" s="549"/>
      <c r="C29" s="549"/>
      <c r="D29" s="33"/>
      <c r="F29" s="33"/>
    </row>
  </sheetData>
  <sheetProtection/>
  <mergeCells count="12">
    <mergeCell ref="A1:G1"/>
    <mergeCell ref="A2:C2"/>
    <mergeCell ref="A7:C7"/>
    <mergeCell ref="A5:C5"/>
    <mergeCell ref="A29:C29"/>
    <mergeCell ref="A9:C9"/>
    <mergeCell ref="A16:C16"/>
    <mergeCell ref="A18:C18"/>
    <mergeCell ref="A20:C20"/>
    <mergeCell ref="A22:C22"/>
    <mergeCell ref="A26:C26"/>
    <mergeCell ref="A28:C28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SarabunPSK,Regular"&amp;14สาขาวิชาส่งเสริมการเกษตรและสหกรณ์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SheetLayoutView="90" zoomScalePageLayoutView="60" workbookViewId="0" topLeftCell="A4">
      <selection activeCell="C18" sqref="C18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7.0039062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83</v>
      </c>
      <c r="B1" s="550"/>
      <c r="C1" s="550"/>
      <c r="D1" s="550"/>
      <c r="E1" s="550"/>
      <c r="F1" s="550"/>
      <c r="G1" s="550"/>
    </row>
    <row r="2" spans="1:7" ht="21" customHeight="1">
      <c r="A2" s="550" t="s">
        <v>86</v>
      </c>
      <c r="B2" s="550"/>
      <c r="C2" s="550"/>
      <c r="D2" s="206"/>
      <c r="E2" s="206"/>
      <c r="F2" s="206"/>
      <c r="G2" s="206"/>
    </row>
    <row r="3" spans="1:7" ht="22.5">
      <c r="A3" s="38"/>
      <c r="B3" s="39"/>
      <c r="C3" s="39"/>
      <c r="D3" s="151"/>
      <c r="E3" s="38"/>
      <c r="F3" s="151"/>
      <c r="G3" s="40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/>
      <c r="E5" s="191"/>
      <c r="F5" s="15"/>
      <c r="G5" s="10"/>
    </row>
    <row r="6" spans="1:7" s="248" customFormat="1" ht="22.5">
      <c r="A6" s="402"/>
      <c r="B6" s="384"/>
      <c r="C6" s="449"/>
      <c r="D6" s="450"/>
      <c r="E6" s="402"/>
      <c r="F6" s="450"/>
      <c r="G6" s="404"/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42"/>
      <c r="B8" s="18"/>
      <c r="C8" s="19"/>
      <c r="D8" s="155"/>
      <c r="E8" s="19"/>
      <c r="F8" s="155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/>
      <c r="E9" s="16"/>
      <c r="F9" s="15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0.25" customHeight="1">
      <c r="A10" s="42"/>
      <c r="B10" s="18"/>
      <c r="C10" s="19"/>
      <c r="D10" s="155"/>
      <c r="E10" s="19"/>
      <c r="F10" s="154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8" customFormat="1" ht="20.25" customHeight="1">
      <c r="A11" s="551" t="s">
        <v>62</v>
      </c>
      <c r="B11" s="552"/>
      <c r="C11" s="553"/>
      <c r="D11" s="15"/>
      <c r="E11" s="16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" customFormat="1" ht="20.25" customHeight="1">
      <c r="A12" s="42"/>
      <c r="B12" s="18"/>
      <c r="C12" s="156"/>
      <c r="D12" s="155"/>
      <c r="E12" s="156"/>
      <c r="F12" s="154"/>
      <c r="G12" s="15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8" customFormat="1" ht="20.25" customHeight="1">
      <c r="A13" s="551" t="s">
        <v>74</v>
      </c>
      <c r="B13" s="552"/>
      <c r="C13" s="553"/>
      <c r="D13" s="15"/>
      <c r="E13" s="16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" customFormat="1" ht="20.25" customHeight="1">
      <c r="A14" s="158"/>
      <c r="B14" s="18"/>
      <c r="C14" s="19"/>
      <c r="D14" s="154"/>
      <c r="E14" s="156"/>
      <c r="F14" s="154"/>
      <c r="G14" s="15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8" customFormat="1" ht="20.25" customHeight="1">
      <c r="A15" s="551" t="s">
        <v>84</v>
      </c>
      <c r="B15" s="552"/>
      <c r="C15" s="553"/>
      <c r="D15" s="15"/>
      <c r="E15" s="16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" customFormat="1" ht="20.25" customHeight="1">
      <c r="A16" s="158"/>
      <c r="B16" s="159"/>
      <c r="C16" s="19"/>
      <c r="D16" s="155"/>
      <c r="E16" s="19"/>
      <c r="F16" s="155"/>
      <c r="G16" s="2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8" customFormat="1" ht="20.25" customHeight="1">
      <c r="A17" s="551" t="s">
        <v>75</v>
      </c>
      <c r="B17" s="552"/>
      <c r="C17" s="553"/>
      <c r="D17" s="15">
        <f>SUM(D18:D18)</f>
        <v>953050</v>
      </c>
      <c r="E17" s="15"/>
      <c r="F17" s="15">
        <f>SUM(F18:F18)</f>
        <v>953050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9" customFormat="1" ht="45">
      <c r="A18" s="69">
        <v>1</v>
      </c>
      <c r="B18" s="66" t="s">
        <v>212</v>
      </c>
      <c r="C18" s="67" t="s">
        <v>213</v>
      </c>
      <c r="D18" s="564">
        <v>953050</v>
      </c>
      <c r="E18" s="69">
        <v>1</v>
      </c>
      <c r="F18" s="564">
        <v>953050</v>
      </c>
      <c r="G18" s="502" t="s">
        <v>214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5" customFormat="1" ht="20.25" customHeight="1" thickBot="1">
      <c r="A19" s="545" t="s">
        <v>59</v>
      </c>
      <c r="B19" s="546"/>
      <c r="C19" s="547"/>
      <c r="D19" s="160">
        <f>SUM(D17)</f>
        <v>953050</v>
      </c>
      <c r="E19" s="161"/>
      <c r="F19" s="160">
        <f>SUM(F17)</f>
        <v>953050</v>
      </c>
      <c r="G19" s="2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5" customFormat="1" ht="20.25" customHeight="1" thickTop="1">
      <c r="A20" s="43"/>
      <c r="B20" s="28"/>
      <c r="C20" s="29"/>
      <c r="D20" s="30"/>
      <c r="E20" s="29"/>
      <c r="F20" s="30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3" ht="30">
      <c r="A21" s="548" t="s">
        <v>85</v>
      </c>
      <c r="B21" s="548"/>
      <c r="C21" s="548"/>
    </row>
    <row r="22" spans="1:3" ht="30">
      <c r="A22" s="549" t="s">
        <v>99</v>
      </c>
      <c r="B22" s="549"/>
      <c r="C22" s="549"/>
    </row>
    <row r="23" spans="1:2" ht="22.5">
      <c r="A23" s="44"/>
      <c r="B23" s="31"/>
    </row>
  </sheetData>
  <sheetProtection/>
  <mergeCells count="12">
    <mergeCell ref="A11:C11"/>
    <mergeCell ref="A13:C13"/>
    <mergeCell ref="A19:C19"/>
    <mergeCell ref="A21:C21"/>
    <mergeCell ref="A22:C22"/>
    <mergeCell ref="A1:G1"/>
    <mergeCell ref="A2:C2"/>
    <mergeCell ref="A5:C5"/>
    <mergeCell ref="A15:C15"/>
    <mergeCell ref="A17:C17"/>
    <mergeCell ref="A7:C7"/>
    <mergeCell ref="A9:C9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SarabunPSK,Regular"&amp;14สาขาวิชานิติศาสตร์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SheetLayoutView="70" zoomScalePageLayoutView="60" workbookViewId="0" topLeftCell="A13">
      <selection activeCell="C20" sqref="C20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4218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5.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68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2"/>
      <c r="E5" s="9"/>
      <c r="F5" s="152"/>
      <c r="G5" s="10"/>
    </row>
    <row r="6" spans="1:7" ht="22.5">
      <c r="A6" s="41"/>
      <c r="B6" s="11"/>
      <c r="C6" s="11"/>
      <c r="D6" s="153"/>
      <c r="E6" s="12"/>
      <c r="F6" s="153"/>
      <c r="G6" s="13"/>
    </row>
    <row r="7" spans="1:18" s="8" customFormat="1" ht="20.25" customHeight="1">
      <c r="A7" s="551" t="s">
        <v>61</v>
      </c>
      <c r="B7" s="552"/>
      <c r="C7" s="553"/>
      <c r="D7" s="15">
        <f>SUM(D8:D8)</f>
        <v>0</v>
      </c>
      <c r="E7" s="16"/>
      <c r="F7" s="15">
        <f>SUM(F8:F8)</f>
        <v>0</v>
      </c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400" customFormat="1" ht="20.25" customHeight="1">
      <c r="A8" s="246"/>
      <c r="B8" s="451"/>
      <c r="C8" s="452"/>
      <c r="D8" s="453"/>
      <c r="E8" s="166"/>
      <c r="F8" s="453"/>
      <c r="G8" s="454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</row>
    <row r="9" spans="1:18" s="8" customFormat="1" ht="20.25" customHeight="1">
      <c r="A9" s="551" t="s">
        <v>63</v>
      </c>
      <c r="B9" s="552"/>
      <c r="C9" s="553"/>
      <c r="D9" s="15"/>
      <c r="E9" s="16"/>
      <c r="F9" s="15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0.25" customHeight="1">
      <c r="A10" s="42"/>
      <c r="B10" s="18"/>
      <c r="C10" s="19"/>
      <c r="D10" s="155"/>
      <c r="E10" s="19"/>
      <c r="F10" s="154"/>
      <c r="G10" s="2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8" customFormat="1" ht="20.25" customHeight="1">
      <c r="A11" s="551" t="s">
        <v>62</v>
      </c>
      <c r="B11" s="552"/>
      <c r="C11" s="553"/>
      <c r="D11" s="15">
        <f>SUM(D12:D12)</f>
        <v>95580</v>
      </c>
      <c r="E11" s="16"/>
      <c r="F11" s="15">
        <f>SUM(F12:F12)</f>
        <v>95580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" customFormat="1" ht="42.75" customHeight="1">
      <c r="A12" s="172">
        <v>1</v>
      </c>
      <c r="B12" s="398" t="s">
        <v>205</v>
      </c>
      <c r="C12" s="491" t="s">
        <v>199</v>
      </c>
      <c r="D12" s="260">
        <v>95580</v>
      </c>
      <c r="E12" s="204">
        <v>1</v>
      </c>
      <c r="F12" s="487">
        <v>95580</v>
      </c>
      <c r="G12" s="205" t="s">
        <v>200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s="8" customFormat="1" ht="20.25" customHeight="1">
      <c r="A13" s="551" t="s">
        <v>74</v>
      </c>
      <c r="B13" s="552"/>
      <c r="C13" s="553"/>
      <c r="D13" s="15"/>
      <c r="E13" s="16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" customFormat="1" ht="20.25" customHeight="1">
      <c r="A14" s="158"/>
      <c r="B14" s="18"/>
      <c r="C14" s="19"/>
      <c r="D14" s="154"/>
      <c r="E14" s="156"/>
      <c r="F14" s="154"/>
      <c r="G14" s="15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8" customFormat="1" ht="20.25" customHeight="1">
      <c r="A15" s="551" t="s">
        <v>84</v>
      </c>
      <c r="B15" s="552"/>
      <c r="C15" s="553"/>
      <c r="D15" s="15">
        <f>SUM(D16:D16)</f>
        <v>39062</v>
      </c>
      <c r="E15" s="15"/>
      <c r="F15" s="15">
        <f>SUM(F16:F16)</f>
        <v>39062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277" customFormat="1" ht="20.25" customHeight="1">
      <c r="A16" s="374">
        <v>2</v>
      </c>
      <c r="B16" s="327" t="s">
        <v>157</v>
      </c>
      <c r="C16" s="455" t="s">
        <v>158</v>
      </c>
      <c r="D16" s="313">
        <v>39062</v>
      </c>
      <c r="E16" s="365">
        <v>1</v>
      </c>
      <c r="F16" s="313">
        <v>39062</v>
      </c>
      <c r="G16" s="383" t="s">
        <v>159</v>
      </c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</row>
    <row r="17" spans="1:18" s="8" customFormat="1" ht="20.25" customHeight="1">
      <c r="A17" s="551" t="s">
        <v>75</v>
      </c>
      <c r="B17" s="552"/>
      <c r="C17" s="553"/>
      <c r="D17" s="15">
        <f>SUM(D18:D26)</f>
        <v>3499500</v>
      </c>
      <c r="E17" s="15"/>
      <c r="F17" s="15">
        <f>SUM(F18:F26)</f>
        <v>3499500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8" customFormat="1" ht="45">
      <c r="A18" s="201">
        <v>1</v>
      </c>
      <c r="B18" s="318" t="s">
        <v>105</v>
      </c>
      <c r="C18" s="417" t="s">
        <v>104</v>
      </c>
      <c r="D18" s="322">
        <v>25000</v>
      </c>
      <c r="E18" s="233">
        <v>1</v>
      </c>
      <c r="F18" s="322">
        <v>25000</v>
      </c>
      <c r="G18" s="323" t="s">
        <v>111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2.5">
      <c r="A19" s="65"/>
      <c r="B19" s="229"/>
      <c r="C19" s="456" t="s">
        <v>106</v>
      </c>
      <c r="D19" s="421">
        <v>171500</v>
      </c>
      <c r="E19" s="401">
        <v>1</v>
      </c>
      <c r="F19" s="421">
        <v>171500</v>
      </c>
      <c r="G19" s="457" t="s">
        <v>112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45">
      <c r="A20" s="65"/>
      <c r="B20" s="229"/>
      <c r="C20" s="456" t="s">
        <v>107</v>
      </c>
      <c r="D20" s="421">
        <v>200900</v>
      </c>
      <c r="E20" s="401">
        <v>1</v>
      </c>
      <c r="F20" s="421">
        <v>200900</v>
      </c>
      <c r="G20" s="457" t="s">
        <v>113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8" customFormat="1" ht="22.5">
      <c r="A21" s="65"/>
      <c r="B21" s="229"/>
      <c r="C21" s="417" t="s">
        <v>108</v>
      </c>
      <c r="D21" s="421">
        <v>284200</v>
      </c>
      <c r="E21" s="401">
        <v>1</v>
      </c>
      <c r="F21" s="421">
        <v>284200</v>
      </c>
      <c r="G21" s="422" t="s">
        <v>165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45">
      <c r="A22" s="65"/>
      <c r="B22" s="229"/>
      <c r="C22" s="417" t="s">
        <v>109</v>
      </c>
      <c r="D22" s="421">
        <v>406700</v>
      </c>
      <c r="E22" s="401">
        <v>1</v>
      </c>
      <c r="F22" s="421">
        <v>406700</v>
      </c>
      <c r="G22" s="422" t="s">
        <v>114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8" customFormat="1" ht="45">
      <c r="A23" s="65"/>
      <c r="B23" s="232"/>
      <c r="C23" s="417" t="s">
        <v>110</v>
      </c>
      <c r="D23" s="421">
        <v>406700</v>
      </c>
      <c r="E23" s="401">
        <v>1</v>
      </c>
      <c r="F23" s="421">
        <v>406700</v>
      </c>
      <c r="G23" s="422" t="s">
        <v>115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22.5">
      <c r="A24" s="65"/>
      <c r="B24" s="232"/>
      <c r="C24" s="469" t="s">
        <v>163</v>
      </c>
      <c r="D24" s="470">
        <v>632100</v>
      </c>
      <c r="E24" s="468">
        <v>1</v>
      </c>
      <c r="F24" s="470">
        <v>632100</v>
      </c>
      <c r="G24" s="422" t="s">
        <v>164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59" customFormat="1" ht="22.5">
      <c r="A25" s="495"/>
      <c r="B25" s="496"/>
      <c r="C25" s="497" t="s">
        <v>208</v>
      </c>
      <c r="D25" s="498">
        <v>372400</v>
      </c>
      <c r="E25" s="468">
        <v>1</v>
      </c>
      <c r="F25" s="498">
        <v>372400</v>
      </c>
      <c r="G25" s="422" t="s">
        <v>209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9" customFormat="1" ht="22.5">
      <c r="A26" s="416">
        <v>2</v>
      </c>
      <c r="B26" s="499" t="s">
        <v>210</v>
      </c>
      <c r="C26" s="500" t="s">
        <v>211</v>
      </c>
      <c r="D26" s="501">
        <v>1000000</v>
      </c>
      <c r="E26" s="468">
        <v>1</v>
      </c>
      <c r="F26" s="501">
        <v>1000000</v>
      </c>
      <c r="G26" s="502" t="s">
        <v>215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5" customFormat="1" ht="20.25" customHeight="1" thickBot="1">
      <c r="A27" s="545"/>
      <c r="B27" s="546"/>
      <c r="C27" s="547"/>
      <c r="D27" s="160">
        <f>SUM(D11+D15+D17)</f>
        <v>3634142</v>
      </c>
      <c r="E27" s="161"/>
      <c r="F27" s="160">
        <f>SUM(F11+F15+F17)</f>
        <v>3634142</v>
      </c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5" customFormat="1" ht="20.25" customHeight="1" thickTop="1">
      <c r="A28" s="43"/>
      <c r="B28" s="28"/>
      <c r="C28" s="29"/>
      <c r="D28" s="30"/>
      <c r="E28" s="29"/>
      <c r="F28" s="30"/>
      <c r="G28" s="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6" ht="30">
      <c r="A29" s="548" t="s">
        <v>85</v>
      </c>
      <c r="B29" s="548"/>
      <c r="C29" s="548"/>
      <c r="D29" s="33"/>
      <c r="F29" s="33"/>
    </row>
    <row r="30" spans="1:6" ht="30">
      <c r="A30" s="549" t="s">
        <v>99</v>
      </c>
      <c r="B30" s="549"/>
      <c r="C30" s="549"/>
      <c r="D30" s="33"/>
      <c r="F30" s="33"/>
    </row>
  </sheetData>
  <sheetProtection/>
  <mergeCells count="12">
    <mergeCell ref="A27:C27"/>
    <mergeCell ref="A29:C29"/>
    <mergeCell ref="A1:G1"/>
    <mergeCell ref="A2:C2"/>
    <mergeCell ref="A5:C5"/>
    <mergeCell ref="A9:C9"/>
    <mergeCell ref="A7:C7"/>
    <mergeCell ref="A30:C30"/>
    <mergeCell ref="A11:C11"/>
    <mergeCell ref="A13:C13"/>
    <mergeCell ref="A15:C15"/>
    <mergeCell ref="A17:C17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SarabunPSK,Regular"&amp;14สาขาวิชานิเทศศาสตร์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SheetLayoutView="70" zoomScalePageLayoutView="60" workbookViewId="0" topLeftCell="A4">
      <selection activeCell="E22" sqref="E22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4218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6.57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77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/>
      <c r="E5" s="9"/>
      <c r="F5" s="15"/>
      <c r="G5" s="10"/>
    </row>
    <row r="6" spans="1:7" ht="22.5">
      <c r="A6" s="242"/>
      <c r="B6" s="243"/>
      <c r="C6" s="11"/>
      <c r="D6" s="240"/>
      <c r="E6" s="241"/>
      <c r="F6" s="240"/>
      <c r="G6" s="164"/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1" customHeight="1">
      <c r="A8" s="172"/>
      <c r="B8" s="173"/>
      <c r="C8" s="326"/>
      <c r="D8" s="176"/>
      <c r="E8" s="177"/>
      <c r="F8" s="176"/>
      <c r="G8" s="16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s="8" customFormat="1" ht="20.25" customHeight="1">
      <c r="A9" s="551" t="s">
        <v>63</v>
      </c>
      <c r="B9" s="552"/>
      <c r="C9" s="553"/>
      <c r="D9" s="15">
        <f>SUM(D10:D11)</f>
        <v>1062500</v>
      </c>
      <c r="E9" s="16"/>
      <c r="F9" s="15">
        <f>SUM(F10:F11)</f>
        <v>531250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19.5" customHeight="1">
      <c r="A10" s="101">
        <v>1</v>
      </c>
      <c r="B10" s="163" t="s">
        <v>145</v>
      </c>
      <c r="C10" s="455" t="s">
        <v>147</v>
      </c>
      <c r="D10" s="165">
        <v>531250</v>
      </c>
      <c r="E10" s="166">
        <v>2</v>
      </c>
      <c r="F10" s="170">
        <v>265625</v>
      </c>
      <c r="G10" s="431" t="s">
        <v>148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5" customFormat="1" ht="20.25" customHeight="1">
      <c r="A11" s="426">
        <v>2</v>
      </c>
      <c r="B11" s="423" t="s">
        <v>146</v>
      </c>
      <c r="C11" s="455" t="s">
        <v>147</v>
      </c>
      <c r="D11" s="362">
        <v>531250</v>
      </c>
      <c r="E11" s="363">
        <v>2</v>
      </c>
      <c r="F11" s="170">
        <v>265625</v>
      </c>
      <c r="G11" s="431" t="s">
        <v>148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8" customFormat="1" ht="20.25" customHeight="1">
      <c r="A12" s="551" t="s">
        <v>62</v>
      </c>
      <c r="B12" s="552"/>
      <c r="C12" s="553"/>
      <c r="D12" s="15"/>
      <c r="E12" s="16"/>
      <c r="F12" s="15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5" customFormat="1" ht="20.25" customHeight="1">
      <c r="A13" s="42"/>
      <c r="B13" s="18"/>
      <c r="C13" s="156"/>
      <c r="D13" s="155"/>
      <c r="E13" s="156"/>
      <c r="F13" s="154"/>
      <c r="G13" s="15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8" customFormat="1" ht="20.25" customHeight="1">
      <c r="A14" s="551" t="s">
        <v>74</v>
      </c>
      <c r="B14" s="552"/>
      <c r="C14" s="553"/>
      <c r="D14" s="15">
        <f>SUM(D15:D15)</f>
        <v>0</v>
      </c>
      <c r="E14" s="16"/>
      <c r="F14" s="15">
        <f>SUM(F15:F15)</f>
        <v>0</v>
      </c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59" customFormat="1" ht="20.25" customHeight="1">
      <c r="A15" s="250"/>
      <c r="B15" s="247"/>
      <c r="C15" s="317"/>
      <c r="D15" s="187"/>
      <c r="E15" s="188"/>
      <c r="F15" s="187"/>
      <c r="G15" s="32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s="8" customFormat="1" ht="20.25" customHeight="1">
      <c r="A16" s="551" t="s">
        <v>84</v>
      </c>
      <c r="B16" s="552"/>
      <c r="C16" s="553"/>
      <c r="D16" s="15"/>
      <c r="E16" s="16"/>
      <c r="F16" s="15"/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5" customFormat="1" ht="20.25" customHeight="1">
      <c r="A17" s="158"/>
      <c r="B17" s="159"/>
      <c r="C17" s="19"/>
      <c r="D17" s="155"/>
      <c r="E17" s="19"/>
      <c r="F17" s="155"/>
      <c r="G17" s="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75</v>
      </c>
      <c r="B18" s="552"/>
      <c r="C18" s="553"/>
      <c r="D18" s="15">
        <f>SUM(D19:D20)</f>
        <v>3600000</v>
      </c>
      <c r="E18" s="15"/>
      <c r="F18" s="15">
        <f>SUM(F19:F20)</f>
        <v>1800000</v>
      </c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0.25" customHeight="1">
      <c r="A19" s="234">
        <v>1</v>
      </c>
      <c r="B19" s="318" t="s">
        <v>117</v>
      </c>
      <c r="C19" s="318" t="s">
        <v>116</v>
      </c>
      <c r="D19" s="322">
        <v>1800000</v>
      </c>
      <c r="E19" s="261">
        <v>2</v>
      </c>
      <c r="F19" s="322">
        <v>900000</v>
      </c>
      <c r="G19" s="325" t="s">
        <v>118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8" customFormat="1" ht="20.25" customHeight="1">
      <c r="A20" s="416">
        <v>2</v>
      </c>
      <c r="B20" s="422" t="s">
        <v>93</v>
      </c>
      <c r="C20" s="318" t="s">
        <v>116</v>
      </c>
      <c r="D20" s="322">
        <v>1800000</v>
      </c>
      <c r="E20" s="401">
        <v>2</v>
      </c>
      <c r="F20" s="322">
        <v>900000</v>
      </c>
      <c r="G20" s="325" t="s">
        <v>118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5" customFormat="1" ht="20.25" customHeight="1" thickBot="1">
      <c r="A21" s="545" t="s">
        <v>59</v>
      </c>
      <c r="B21" s="546"/>
      <c r="C21" s="547"/>
      <c r="D21" s="160">
        <f>SUM(D9+D18)</f>
        <v>4662500</v>
      </c>
      <c r="E21" s="161"/>
      <c r="F21" s="160">
        <f>SUM(F9+F18)</f>
        <v>2331250</v>
      </c>
      <c r="G21" s="2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5" customFormat="1" ht="20.25" customHeight="1" thickTop="1">
      <c r="A22" s="43"/>
      <c r="B22" s="28"/>
      <c r="C22" s="29"/>
      <c r="D22" s="30"/>
      <c r="E22" s="29"/>
      <c r="F22" s="30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6" ht="30">
      <c r="A23" s="548" t="s">
        <v>85</v>
      </c>
      <c r="B23" s="548"/>
      <c r="C23" s="548"/>
      <c r="D23" s="33"/>
      <c r="F23" s="33"/>
    </row>
    <row r="24" spans="1:6" ht="30">
      <c r="A24" s="549" t="s">
        <v>99</v>
      </c>
      <c r="B24" s="549"/>
      <c r="C24" s="549"/>
      <c r="D24" s="33"/>
      <c r="F24" s="33"/>
    </row>
  </sheetData>
  <sheetProtection/>
  <mergeCells count="12">
    <mergeCell ref="A14:C14"/>
    <mergeCell ref="A16:C16"/>
    <mergeCell ref="A18:C18"/>
    <mergeCell ref="A21:C21"/>
    <mergeCell ref="A23:C23"/>
    <mergeCell ref="A24:C24"/>
    <mergeCell ref="A1:G1"/>
    <mergeCell ref="A2:C2"/>
    <mergeCell ref="A12:C12"/>
    <mergeCell ref="A5:C5"/>
    <mergeCell ref="A7:C7"/>
    <mergeCell ref="A9:C9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SarabunPSK,Regular"&amp;14สาขาวิชามนุษยนิเวศศาสตร์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zoomScaleSheetLayoutView="70" zoomScalePageLayoutView="70" workbookViewId="0" topLeftCell="A11">
      <selection activeCell="A23" sqref="A23:C23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421875" style="32" customWidth="1"/>
    <col min="4" max="4" width="16.140625" style="33" customWidth="1"/>
    <col min="5" max="5" width="7.140625" style="34" customWidth="1"/>
    <col min="6" max="6" width="15.140625" style="33" customWidth="1"/>
    <col min="7" max="7" width="36.57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78</v>
      </c>
      <c r="B2" s="550"/>
      <c r="C2" s="550"/>
      <c r="D2" s="206"/>
      <c r="E2" s="208"/>
      <c r="F2" s="206"/>
      <c r="G2" s="206"/>
    </row>
    <row r="3" spans="1:7" ht="22.5">
      <c r="A3" s="26"/>
      <c r="B3" s="24"/>
      <c r="C3" s="24"/>
      <c r="D3" s="25"/>
      <c r="E3" s="26"/>
      <c r="F3" s="25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/>
      <c r="E5" s="9"/>
      <c r="F5" s="15"/>
      <c r="G5" s="10"/>
    </row>
    <row r="6" spans="1:7" ht="22.5">
      <c r="A6" s="41"/>
      <c r="B6" s="11"/>
      <c r="C6" s="11"/>
      <c r="D6" s="153"/>
      <c r="E6" s="12"/>
      <c r="F6" s="153"/>
      <c r="G6" s="171"/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42"/>
      <c r="B8" s="18"/>
      <c r="C8" s="19"/>
      <c r="D8" s="155"/>
      <c r="E8" s="19"/>
      <c r="F8" s="155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>
        <f>SUM(D10:D14)</f>
        <v>3984650</v>
      </c>
      <c r="E9" s="15"/>
      <c r="F9" s="15">
        <f>SUM(F10:F14)</f>
        <v>1670149.99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5" customFormat="1" ht="20.25" customHeight="1">
      <c r="A10" s="101">
        <v>1</v>
      </c>
      <c r="B10" s="163" t="s">
        <v>151</v>
      </c>
      <c r="C10" s="455" t="s">
        <v>149</v>
      </c>
      <c r="D10" s="165">
        <v>644350</v>
      </c>
      <c r="E10" s="166">
        <v>3</v>
      </c>
      <c r="F10" s="170">
        <v>214783.33</v>
      </c>
      <c r="G10" s="383" t="s">
        <v>150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pans="1:18" s="5" customFormat="1" ht="20.25" customHeight="1">
      <c r="A11" s="182">
        <v>2</v>
      </c>
      <c r="B11" s="235" t="s">
        <v>152</v>
      </c>
      <c r="C11" s="455" t="s">
        <v>149</v>
      </c>
      <c r="D11" s="362">
        <v>644350</v>
      </c>
      <c r="E11" s="363">
        <v>3</v>
      </c>
      <c r="F11" s="170">
        <v>214783.33</v>
      </c>
      <c r="G11" s="383" t="s">
        <v>150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s="5" customFormat="1" ht="20.25" customHeight="1">
      <c r="A12" s="409"/>
      <c r="B12" s="410"/>
      <c r="C12" s="455" t="s">
        <v>155</v>
      </c>
      <c r="D12" s="362">
        <v>1025800</v>
      </c>
      <c r="E12" s="363">
        <v>2</v>
      </c>
      <c r="F12" s="170">
        <v>512900</v>
      </c>
      <c r="G12" s="383" t="s">
        <v>154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s="5" customFormat="1" ht="20.25" customHeight="1">
      <c r="A13" s="426">
        <v>3</v>
      </c>
      <c r="B13" s="423" t="s">
        <v>153</v>
      </c>
      <c r="C13" s="455" t="s">
        <v>149</v>
      </c>
      <c r="D13" s="362">
        <v>644350</v>
      </c>
      <c r="E13" s="363">
        <v>3</v>
      </c>
      <c r="F13" s="170">
        <v>214783.33</v>
      </c>
      <c r="G13" s="383" t="s">
        <v>150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5" customFormat="1" ht="20.25" customHeight="1">
      <c r="A14" s="426">
        <v>4</v>
      </c>
      <c r="B14" s="423" t="s">
        <v>156</v>
      </c>
      <c r="C14" s="455" t="s">
        <v>155</v>
      </c>
      <c r="D14" s="362">
        <v>1025800</v>
      </c>
      <c r="E14" s="363">
        <v>2</v>
      </c>
      <c r="F14" s="170">
        <v>512900</v>
      </c>
      <c r="G14" s="383" t="s">
        <v>154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s="8" customFormat="1" ht="20.25" customHeight="1">
      <c r="A15" s="551" t="s">
        <v>62</v>
      </c>
      <c r="B15" s="552"/>
      <c r="C15" s="553"/>
      <c r="D15" s="15">
        <f>SUM(D16:D18)</f>
        <v>227000</v>
      </c>
      <c r="E15" s="15"/>
      <c r="F15" s="15">
        <f>SUM(F16:F18)</f>
        <v>69250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9" customFormat="1" ht="45.75" customHeight="1">
      <c r="A16" s="65">
        <v>5</v>
      </c>
      <c r="B16" s="239" t="s">
        <v>102</v>
      </c>
      <c r="C16" s="203" t="s">
        <v>101</v>
      </c>
      <c r="D16" s="176">
        <v>50000</v>
      </c>
      <c r="E16" s="204">
        <v>2</v>
      </c>
      <c r="F16" s="178">
        <v>25000</v>
      </c>
      <c r="G16" s="205" t="s">
        <v>103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s="59" customFormat="1" ht="45.75" customHeight="1">
      <c r="A17" s="416">
        <v>6</v>
      </c>
      <c r="B17" s="417" t="s">
        <v>202</v>
      </c>
      <c r="C17" s="490" t="s">
        <v>201</v>
      </c>
      <c r="D17" s="488">
        <v>88500</v>
      </c>
      <c r="E17" s="425">
        <v>4</v>
      </c>
      <c r="F17" s="488">
        <v>22125</v>
      </c>
      <c r="G17" s="489" t="s">
        <v>204</v>
      </c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59" customFormat="1" ht="45.75" customHeight="1">
      <c r="A18" s="416">
        <v>7</v>
      </c>
      <c r="B18" s="417" t="s">
        <v>203</v>
      </c>
      <c r="C18" s="490" t="s">
        <v>201</v>
      </c>
      <c r="D18" s="488">
        <v>88500</v>
      </c>
      <c r="E18" s="425">
        <v>4</v>
      </c>
      <c r="F18" s="488">
        <v>22125</v>
      </c>
      <c r="G18" s="164" t="s">
        <v>204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8" customFormat="1" ht="20.25" customHeight="1">
      <c r="A19" s="551" t="s">
        <v>74</v>
      </c>
      <c r="B19" s="552"/>
      <c r="C19" s="553"/>
      <c r="D19" s="15"/>
      <c r="E19" s="16"/>
      <c r="F19" s="15"/>
      <c r="G19" s="1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5" customFormat="1" ht="20.25" customHeight="1">
      <c r="A20" s="158"/>
      <c r="B20" s="18"/>
      <c r="C20" s="19"/>
      <c r="D20" s="154"/>
      <c r="E20" s="156"/>
      <c r="F20" s="154"/>
      <c r="G20" s="15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8" customFormat="1" ht="20.25" customHeight="1">
      <c r="A21" s="551" t="s">
        <v>84</v>
      </c>
      <c r="B21" s="552"/>
      <c r="C21" s="553"/>
      <c r="D21" s="15">
        <f>SUM(D22:D22)</f>
        <v>72300</v>
      </c>
      <c r="E21" s="16"/>
      <c r="F21" s="15">
        <f>SUM(F22:F22)</f>
        <v>72300</v>
      </c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59" customFormat="1" ht="21" customHeight="1">
      <c r="A22" s="360">
        <v>8</v>
      </c>
      <c r="B22" s="473" t="s">
        <v>174</v>
      </c>
      <c r="C22" s="471" t="s">
        <v>173</v>
      </c>
      <c r="D22" s="170">
        <v>72300</v>
      </c>
      <c r="E22" s="183">
        <v>1</v>
      </c>
      <c r="F22" s="170">
        <v>72300</v>
      </c>
      <c r="G22" s="383" t="s">
        <v>175</v>
      </c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s="8" customFormat="1" ht="20.25" customHeight="1">
      <c r="A23" s="551" t="s">
        <v>75</v>
      </c>
      <c r="B23" s="552"/>
      <c r="C23" s="553"/>
      <c r="D23" s="15"/>
      <c r="E23" s="16"/>
      <c r="F23" s="15"/>
      <c r="G23" s="1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8" customFormat="1" ht="20.25" customHeight="1">
      <c r="A24" s="65"/>
      <c r="B24" s="66"/>
      <c r="C24" s="67"/>
      <c r="D24" s="68"/>
      <c r="E24" s="69"/>
      <c r="F24" s="68"/>
      <c r="G24" s="6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5" customFormat="1" ht="20.25" customHeight="1" thickBot="1">
      <c r="A25" s="545" t="s">
        <v>59</v>
      </c>
      <c r="B25" s="546"/>
      <c r="C25" s="547"/>
      <c r="D25" s="160">
        <f>SUM(D9+D15+D21)</f>
        <v>4283950</v>
      </c>
      <c r="E25" s="161"/>
      <c r="F25" s="160">
        <f>SUM(F9+F15+F21)</f>
        <v>1811699.99</v>
      </c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20.25" customHeight="1" thickTop="1">
      <c r="A26" s="43"/>
      <c r="B26" s="28"/>
      <c r="C26" s="29"/>
      <c r="D26" s="30"/>
      <c r="E26" s="29"/>
      <c r="F26" s="30"/>
      <c r="G26" s="2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3" ht="30">
      <c r="A27" s="548" t="s">
        <v>85</v>
      </c>
      <c r="B27" s="548"/>
      <c r="C27" s="548"/>
    </row>
    <row r="28" spans="1:3" ht="30">
      <c r="A28" s="549" t="s">
        <v>99</v>
      </c>
      <c r="B28" s="549"/>
      <c r="C28" s="549"/>
    </row>
    <row r="29" spans="4:6" ht="22.5">
      <c r="D29" s="119"/>
      <c r="F29" s="119"/>
    </row>
    <row r="30" spans="4:6" ht="22.5">
      <c r="D30" s="119"/>
      <c r="F30" s="119"/>
    </row>
    <row r="31" spans="4:6" ht="22.5">
      <c r="D31" s="119"/>
      <c r="F31" s="119"/>
    </row>
    <row r="32" spans="4:6" ht="22.5">
      <c r="D32" s="119"/>
      <c r="F32" s="119"/>
    </row>
    <row r="33" spans="4:6" ht="22.5">
      <c r="D33" s="119"/>
      <c r="F33" s="119"/>
    </row>
    <row r="34" spans="4:6" ht="22.5">
      <c r="D34" s="119"/>
      <c r="F34" s="119"/>
    </row>
    <row r="35" spans="4:6" ht="22.5">
      <c r="D35" s="119"/>
      <c r="F35" s="119"/>
    </row>
    <row r="36" spans="4:6" ht="22.5">
      <c r="D36" s="119"/>
      <c r="F36" s="119"/>
    </row>
    <row r="37" spans="4:6" ht="22.5">
      <c r="D37" s="119"/>
      <c r="F37" s="119"/>
    </row>
    <row r="38" spans="4:6" ht="22.5">
      <c r="D38" s="119"/>
      <c r="F38" s="119"/>
    </row>
  </sheetData>
  <sheetProtection/>
  <mergeCells count="12">
    <mergeCell ref="A25:C25"/>
    <mergeCell ref="A27:C27"/>
    <mergeCell ref="A1:G1"/>
    <mergeCell ref="A2:C2"/>
    <mergeCell ref="A5:C5"/>
    <mergeCell ref="A23:C23"/>
    <mergeCell ref="A21:C21"/>
    <mergeCell ref="A28:C28"/>
    <mergeCell ref="A7:C7"/>
    <mergeCell ref="A9:C9"/>
    <mergeCell ref="A15:C15"/>
    <mergeCell ref="A19:C19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SarabunPSK,Regular"&amp;14สาขาวิชารัฐศาสตร์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SheetLayoutView="70" zoomScalePageLayoutView="60" workbookViewId="0" topLeftCell="A7">
      <selection activeCell="A18" sqref="A18:C18"/>
    </sheetView>
  </sheetViews>
  <sheetFormatPr defaultColWidth="9.00390625" defaultRowHeight="15"/>
  <cols>
    <col min="1" max="1" width="3.57421875" style="373" customWidth="1"/>
    <col min="2" max="2" width="27.57421875" style="32" customWidth="1"/>
    <col min="3" max="3" width="94.71093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7.4218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70</v>
      </c>
      <c r="B2" s="550"/>
      <c r="C2" s="550"/>
      <c r="D2" s="207"/>
      <c r="E2" s="208"/>
      <c r="F2" s="207"/>
      <c r="G2" s="206"/>
    </row>
    <row r="3" spans="1:7" ht="22.5">
      <c r="A3" s="367"/>
      <c r="B3" s="39"/>
      <c r="C3" s="39"/>
      <c r="D3" s="120"/>
      <c r="E3" s="38"/>
      <c r="F3" s="120"/>
      <c r="G3" s="40"/>
    </row>
    <row r="4" spans="1:7" s="4" customFormat="1" ht="54.75" customHeight="1">
      <c r="A4" s="368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>
        <f>SUM(D6:D10)</f>
        <v>731300</v>
      </c>
      <c r="E5" s="9"/>
      <c r="F5" s="15">
        <f>SUM(F6:F10)</f>
        <v>146260</v>
      </c>
      <c r="G5" s="10"/>
    </row>
    <row r="6" spans="1:7" s="248" customFormat="1" ht="24">
      <c r="A6" s="482">
        <v>1</v>
      </c>
      <c r="B6" s="483" t="s">
        <v>190</v>
      </c>
      <c r="C6" s="471" t="s">
        <v>189</v>
      </c>
      <c r="D6" s="485">
        <v>146260</v>
      </c>
      <c r="E6" s="402">
        <v>5</v>
      </c>
      <c r="F6" s="485">
        <v>29252</v>
      </c>
      <c r="G6" s="383" t="s">
        <v>198</v>
      </c>
    </row>
    <row r="7" spans="1:7" s="248" customFormat="1" ht="24">
      <c r="A7" s="484">
        <v>2</v>
      </c>
      <c r="B7" s="452" t="s">
        <v>191</v>
      </c>
      <c r="C7" s="471" t="s">
        <v>189</v>
      </c>
      <c r="D7" s="485">
        <v>146260</v>
      </c>
      <c r="E7" s="402">
        <v>5</v>
      </c>
      <c r="F7" s="485">
        <v>29252</v>
      </c>
      <c r="G7" s="383" t="s">
        <v>198</v>
      </c>
    </row>
    <row r="8" spans="1:7" s="248" customFormat="1" ht="24">
      <c r="A8" s="484">
        <v>3</v>
      </c>
      <c r="B8" s="452" t="s">
        <v>192</v>
      </c>
      <c r="C8" s="471" t="s">
        <v>189</v>
      </c>
      <c r="D8" s="485">
        <v>146260</v>
      </c>
      <c r="E8" s="402">
        <v>5</v>
      </c>
      <c r="F8" s="485">
        <v>29252</v>
      </c>
      <c r="G8" s="383" t="s">
        <v>198</v>
      </c>
    </row>
    <row r="9" spans="1:7" s="248" customFormat="1" ht="24">
      <c r="A9" s="484">
        <v>4</v>
      </c>
      <c r="B9" s="452" t="s">
        <v>193</v>
      </c>
      <c r="C9" s="471" t="s">
        <v>189</v>
      </c>
      <c r="D9" s="485">
        <v>146260</v>
      </c>
      <c r="E9" s="402">
        <v>5</v>
      </c>
      <c r="F9" s="485">
        <v>29252</v>
      </c>
      <c r="G9" s="383" t="s">
        <v>198</v>
      </c>
    </row>
    <row r="10" spans="1:7" s="248" customFormat="1" ht="24">
      <c r="A10" s="484">
        <v>5</v>
      </c>
      <c r="B10" s="452" t="s">
        <v>194</v>
      </c>
      <c r="C10" s="471" t="s">
        <v>189</v>
      </c>
      <c r="D10" s="485">
        <v>146260</v>
      </c>
      <c r="E10" s="402">
        <v>5</v>
      </c>
      <c r="F10" s="485">
        <v>29252</v>
      </c>
      <c r="G10" s="383" t="s">
        <v>198</v>
      </c>
    </row>
    <row r="11" spans="1:18" s="6" customFormat="1" ht="20.25" customHeight="1">
      <c r="A11" s="551" t="s">
        <v>60</v>
      </c>
      <c r="B11" s="552"/>
      <c r="C11" s="553"/>
      <c r="D11" s="15"/>
      <c r="E11" s="16"/>
      <c r="F11" s="15"/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" customFormat="1" ht="20.25" customHeight="1">
      <c r="A12" s="369"/>
      <c r="B12" s="11"/>
      <c r="C12" s="11"/>
      <c r="D12" s="162"/>
      <c r="E12" s="12"/>
      <c r="F12" s="162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8" customFormat="1" ht="20.25" customHeight="1">
      <c r="A13" s="551" t="s">
        <v>61</v>
      </c>
      <c r="B13" s="552"/>
      <c r="C13" s="553"/>
      <c r="D13" s="15"/>
      <c r="E13" s="15"/>
      <c r="F13" s="15"/>
      <c r="G13" s="1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5" customFormat="1" ht="24" customHeight="1">
      <c r="A14" s="370"/>
      <c r="B14" s="173"/>
      <c r="C14" s="326"/>
      <c r="D14" s="176"/>
      <c r="E14" s="177"/>
      <c r="F14" s="176"/>
      <c r="G14" s="16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s="8" customFormat="1" ht="20.25" customHeight="1">
      <c r="A15" s="551" t="s">
        <v>63</v>
      </c>
      <c r="B15" s="552"/>
      <c r="C15" s="553"/>
      <c r="D15" s="15">
        <f>SUM(D16:D17)</f>
        <v>920700</v>
      </c>
      <c r="E15" s="15"/>
      <c r="F15" s="15">
        <f>SUM(F16:F17)</f>
        <v>920700</v>
      </c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" customFormat="1" ht="48.75" customHeight="1">
      <c r="A16" s="172">
        <v>6</v>
      </c>
      <c r="B16" s="455" t="s">
        <v>122</v>
      </c>
      <c r="C16" s="455" t="s">
        <v>120</v>
      </c>
      <c r="D16" s="458">
        <v>440450</v>
      </c>
      <c r="E16" s="177">
        <v>1</v>
      </c>
      <c r="F16" s="458">
        <v>440450</v>
      </c>
      <c r="G16" s="279" t="s">
        <v>125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5" customFormat="1" ht="51" customHeight="1">
      <c r="A17" s="424">
        <v>7</v>
      </c>
      <c r="B17" s="455" t="s">
        <v>123</v>
      </c>
      <c r="C17" s="455" t="s">
        <v>121</v>
      </c>
      <c r="D17" s="458">
        <v>480250</v>
      </c>
      <c r="E17" s="425">
        <v>1</v>
      </c>
      <c r="F17" s="458">
        <v>480250</v>
      </c>
      <c r="G17" s="383" t="s">
        <v>126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62</v>
      </c>
      <c r="B18" s="552"/>
      <c r="C18" s="553"/>
      <c r="D18" s="15"/>
      <c r="E18" s="15"/>
      <c r="F18" s="15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59" customFormat="1" ht="24" customHeight="1">
      <c r="A19" s="371"/>
      <c r="B19" s="239"/>
      <c r="C19" s="190"/>
      <c r="D19" s="176"/>
      <c r="E19" s="204"/>
      <c r="F19" s="178"/>
      <c r="G19" s="316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8" customFormat="1" ht="20.25" customHeight="1">
      <c r="A20" s="554" t="s">
        <v>74</v>
      </c>
      <c r="B20" s="554"/>
      <c r="C20" s="554"/>
      <c r="D20" s="15">
        <f>SUM(D21:D21)</f>
        <v>0</v>
      </c>
      <c r="E20" s="16"/>
      <c r="F20" s="15">
        <f>SUM(F21:F21)</f>
        <v>0</v>
      </c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5" customFormat="1" ht="22.5" customHeight="1">
      <c r="A21" s="372"/>
      <c r="B21" s="163"/>
      <c r="C21" s="294"/>
      <c r="D21" s="170"/>
      <c r="E21" s="183"/>
      <c r="F21" s="170"/>
      <c r="G21" s="29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s="8" customFormat="1" ht="20.25" customHeight="1">
      <c r="A22" s="551" t="s">
        <v>84</v>
      </c>
      <c r="B22" s="552"/>
      <c r="C22" s="553"/>
      <c r="D22" s="15">
        <f>SUM(D23:D23)</f>
        <v>0</v>
      </c>
      <c r="E22" s="16"/>
      <c r="F22" s="15">
        <f>SUM(F23:F23)</f>
        <v>0</v>
      </c>
      <c r="G22" s="1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79" customFormat="1" ht="20.25" customHeight="1">
      <c r="A23" s="374"/>
      <c r="B23" s="375"/>
      <c r="C23" s="375"/>
      <c r="D23" s="376"/>
      <c r="E23" s="377"/>
      <c r="F23" s="376"/>
      <c r="G23" s="378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</row>
    <row r="24" spans="1:18" s="8" customFormat="1" ht="20.25" customHeight="1">
      <c r="A24" s="551" t="s">
        <v>75</v>
      </c>
      <c r="B24" s="552"/>
      <c r="C24" s="553"/>
      <c r="D24" s="15">
        <f>SUM(D25:D25)</f>
        <v>0</v>
      </c>
      <c r="E24" s="15"/>
      <c r="F24" s="15">
        <f>SUM(F25:F25)</f>
        <v>0</v>
      </c>
      <c r="G24" s="1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59" customFormat="1" ht="21.75" customHeight="1">
      <c r="A25" s="350"/>
      <c r="B25" s="289"/>
      <c r="C25" s="340"/>
      <c r="D25" s="290"/>
      <c r="E25" s="288"/>
      <c r="F25" s="290"/>
      <c r="G25" s="38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5" customFormat="1" ht="20.25" customHeight="1" thickBot="1">
      <c r="A26" s="545" t="s">
        <v>59</v>
      </c>
      <c r="B26" s="546"/>
      <c r="C26" s="547"/>
      <c r="D26" s="160">
        <f>SUM(D5+D15)</f>
        <v>1652000</v>
      </c>
      <c r="E26" s="161"/>
      <c r="F26" s="160">
        <f>SUM(F5+F15)</f>
        <v>1066960</v>
      </c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6" ht="30" thickTop="1">
      <c r="A27" s="548" t="s">
        <v>85</v>
      </c>
      <c r="B27" s="548"/>
      <c r="C27" s="548"/>
      <c r="D27" s="33"/>
      <c r="F27" s="33"/>
    </row>
    <row r="28" spans="1:6" ht="30">
      <c r="A28" s="549" t="s">
        <v>99</v>
      </c>
      <c r="B28" s="549"/>
      <c r="C28" s="549"/>
      <c r="D28" s="33"/>
      <c r="F28" s="33"/>
    </row>
    <row r="45" ht="22.5">
      <c r="D45" s="393"/>
    </row>
  </sheetData>
  <sheetProtection/>
  <mergeCells count="13">
    <mergeCell ref="A28:C28"/>
    <mergeCell ref="A1:G1"/>
    <mergeCell ref="A2:C2"/>
    <mergeCell ref="A5:C5"/>
    <mergeCell ref="A11:C11"/>
    <mergeCell ref="A13:C13"/>
    <mergeCell ref="A27:C27"/>
    <mergeCell ref="A15:C15"/>
    <mergeCell ref="A18:C18"/>
    <mergeCell ref="A20:C20"/>
    <mergeCell ref="A22:C22"/>
    <mergeCell ref="A24:C24"/>
    <mergeCell ref="A26:C26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SarabunPSK,Regular"&amp;14สาขาวิชาวิทยาการจัดการ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zoomScale="80" zoomScaleNormal="80" zoomScaleSheetLayoutView="70" zoomScalePageLayoutView="60" workbookViewId="0" topLeftCell="A4">
      <selection activeCell="H12" sqref="H12"/>
    </sheetView>
  </sheetViews>
  <sheetFormatPr defaultColWidth="9.00390625" defaultRowHeight="15"/>
  <cols>
    <col min="1" max="1" width="3.57421875" style="3" customWidth="1"/>
    <col min="2" max="2" width="27.57421875" style="70" customWidth="1"/>
    <col min="3" max="3" width="94.7109375" style="70" customWidth="1"/>
    <col min="4" max="4" width="16.140625" style="71" customWidth="1"/>
    <col min="5" max="5" width="7.140625" style="3" customWidth="1"/>
    <col min="6" max="6" width="15.140625" style="71" customWidth="1"/>
    <col min="7" max="7" width="36.8515625" style="3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9.25" customHeight="1">
      <c r="A2" s="555" t="s">
        <v>67</v>
      </c>
      <c r="B2" s="555"/>
      <c r="C2" s="555"/>
      <c r="D2" s="209"/>
      <c r="E2" s="209"/>
      <c r="F2" s="209"/>
      <c r="G2" s="209"/>
    </row>
    <row r="3" spans="1:7" ht="22.5">
      <c r="A3" s="121"/>
      <c r="B3" s="122"/>
      <c r="C3" s="122"/>
      <c r="D3" s="123"/>
      <c r="E3" s="121"/>
      <c r="F3" s="123"/>
      <c r="G3" s="121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/>
      <c r="E5" s="9"/>
      <c r="F5" s="15"/>
      <c r="G5" s="10"/>
    </row>
    <row r="6" spans="1:7" ht="22.5">
      <c r="A6" s="351"/>
      <c r="B6" s="294"/>
      <c r="C6" s="294"/>
      <c r="D6" s="353"/>
      <c r="E6" s="352"/>
      <c r="F6" s="353"/>
      <c r="G6" s="354"/>
    </row>
    <row r="7" spans="1:18" s="8" customFormat="1" ht="20.25" customHeight="1">
      <c r="A7" s="551" t="s">
        <v>61</v>
      </c>
      <c r="B7" s="552"/>
      <c r="C7" s="553"/>
      <c r="D7" s="15">
        <f>SUM(D8:D9)</f>
        <v>656740</v>
      </c>
      <c r="E7" s="16"/>
      <c r="F7" s="15">
        <f>SUM(F8:F9)</f>
        <v>656740</v>
      </c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1" customHeight="1">
      <c r="A8" s="416">
        <v>1</v>
      </c>
      <c r="B8" s="417" t="s">
        <v>216</v>
      </c>
      <c r="C8" s="455" t="s">
        <v>218</v>
      </c>
      <c r="D8" s="237">
        <v>191360</v>
      </c>
      <c r="E8" s="238">
        <v>1</v>
      </c>
      <c r="F8" s="237">
        <v>191360</v>
      </c>
      <c r="G8" s="205" t="s">
        <v>234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5" customFormat="1" ht="21" customHeight="1">
      <c r="A9" s="416">
        <v>2</v>
      </c>
      <c r="B9" s="417" t="s">
        <v>217</v>
      </c>
      <c r="C9" s="455" t="s">
        <v>219</v>
      </c>
      <c r="D9" s="508">
        <v>465380</v>
      </c>
      <c r="E9" s="509">
        <v>1</v>
      </c>
      <c r="F9" s="508">
        <v>465380</v>
      </c>
      <c r="G9" s="205" t="s">
        <v>235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8" customFormat="1" ht="20.25" customHeight="1">
      <c r="A10" s="551" t="s">
        <v>63</v>
      </c>
      <c r="B10" s="552"/>
      <c r="C10" s="553"/>
      <c r="D10" s="15"/>
      <c r="E10" s="15"/>
      <c r="F10" s="15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5" customFormat="1" ht="20.25" customHeight="1">
      <c r="A11" s="172"/>
      <c r="B11" s="181"/>
      <c r="C11" s="164"/>
      <c r="D11" s="176"/>
      <c r="E11" s="177"/>
      <c r="F11" s="178"/>
      <c r="G11" s="27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8" customFormat="1" ht="20.25" customHeight="1">
      <c r="A12" s="556" t="s">
        <v>62</v>
      </c>
      <c r="B12" s="557"/>
      <c r="C12" s="558"/>
      <c r="D12" s="15"/>
      <c r="E12" s="236"/>
      <c r="F12" s="15"/>
      <c r="G12" s="29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34" s="303" customFormat="1" ht="20.25" customHeight="1">
      <c r="A13" s="194"/>
      <c r="B13" s="355"/>
      <c r="C13" s="184"/>
      <c r="D13" s="170"/>
      <c r="E13" s="183"/>
      <c r="F13" s="170"/>
      <c r="G13" s="316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20"/>
    </row>
    <row r="14" spans="1:18" s="8" customFormat="1" ht="20.25" customHeight="1">
      <c r="A14" s="551" t="s">
        <v>74</v>
      </c>
      <c r="B14" s="552"/>
      <c r="C14" s="553"/>
      <c r="D14" s="15"/>
      <c r="E14" s="16"/>
      <c r="F14" s="15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5" customFormat="1" ht="20.25" customHeight="1">
      <c r="A15" s="158"/>
      <c r="B15" s="18"/>
      <c r="C15" s="19"/>
      <c r="D15" s="154"/>
      <c r="E15" s="156"/>
      <c r="F15" s="154"/>
      <c r="G15" s="15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8" customFormat="1" ht="20.25" customHeight="1">
      <c r="A16" s="551" t="s">
        <v>84</v>
      </c>
      <c r="B16" s="552"/>
      <c r="C16" s="553"/>
      <c r="D16" s="15"/>
      <c r="E16" s="16"/>
      <c r="F16" s="15"/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5" customFormat="1" ht="20.25" customHeight="1">
      <c r="A17" s="158"/>
      <c r="B17" s="159"/>
      <c r="C17" s="19"/>
      <c r="D17" s="155"/>
      <c r="E17" s="19"/>
      <c r="F17" s="155"/>
      <c r="G17" s="2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8" customFormat="1" ht="20.25" customHeight="1">
      <c r="A18" s="551" t="s">
        <v>75</v>
      </c>
      <c r="B18" s="552"/>
      <c r="C18" s="553"/>
      <c r="D18" s="15"/>
      <c r="E18" s="16"/>
      <c r="F18" s="15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8" customFormat="1" ht="20.25" customHeight="1">
      <c r="A19" s="65"/>
      <c r="B19" s="66"/>
      <c r="C19" s="67"/>
      <c r="D19" s="68"/>
      <c r="E19" s="69"/>
      <c r="F19" s="68"/>
      <c r="G19" s="6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5" customFormat="1" ht="20.25" customHeight="1" thickBot="1">
      <c r="A20" s="545" t="s">
        <v>59</v>
      </c>
      <c r="B20" s="546"/>
      <c r="C20" s="547"/>
      <c r="D20" s="160">
        <f>SUM(D7)</f>
        <v>656740</v>
      </c>
      <c r="E20" s="161"/>
      <c r="F20" s="160">
        <f>SUM(F7)</f>
        <v>656740</v>
      </c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20.25" customHeight="1" thickTop="1">
      <c r="A21" s="43"/>
      <c r="B21" s="28"/>
      <c r="C21" s="29"/>
      <c r="D21" s="30"/>
      <c r="E21" s="29"/>
      <c r="F21" s="30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7" ht="30">
      <c r="A22" s="548" t="s">
        <v>85</v>
      </c>
      <c r="B22" s="548"/>
      <c r="C22" s="548"/>
      <c r="D22" s="33"/>
      <c r="E22" s="34"/>
      <c r="F22" s="33"/>
      <c r="G22" s="14"/>
    </row>
    <row r="23" spans="1:7" ht="30">
      <c r="A23" s="549" t="s">
        <v>99</v>
      </c>
      <c r="B23" s="549"/>
      <c r="C23" s="549"/>
      <c r="D23" s="33"/>
      <c r="E23" s="34"/>
      <c r="F23" s="33"/>
      <c r="G23" s="14"/>
    </row>
    <row r="24" spans="1:7" ht="22.5">
      <c r="A24" s="34"/>
      <c r="B24" s="32"/>
      <c r="C24" s="32"/>
      <c r="D24" s="119"/>
      <c r="E24" s="34"/>
      <c r="F24" s="119"/>
      <c r="G24" s="14"/>
    </row>
    <row r="25" spans="1:7" ht="22.5">
      <c r="A25" s="34"/>
      <c r="B25" s="32"/>
      <c r="C25" s="32"/>
      <c r="D25" s="119"/>
      <c r="E25" s="34"/>
      <c r="F25" s="119"/>
      <c r="G25" s="14"/>
    </row>
    <row r="26" spans="1:7" ht="22.5">
      <c r="A26" s="34"/>
      <c r="B26" s="32"/>
      <c r="C26" s="32"/>
      <c r="D26" s="119"/>
      <c r="E26" s="34"/>
      <c r="F26" s="119"/>
      <c r="G26" s="14"/>
    </row>
    <row r="27" spans="1:7" ht="22.5">
      <c r="A27" s="34"/>
      <c r="B27" s="32"/>
      <c r="C27" s="32"/>
      <c r="D27" s="119"/>
      <c r="E27" s="34"/>
      <c r="F27" s="119"/>
      <c r="G27" s="14"/>
    </row>
    <row r="28" spans="1:7" ht="22.5">
      <c r="A28" s="34"/>
      <c r="B28" s="32"/>
      <c r="C28" s="32"/>
      <c r="D28" s="119"/>
      <c r="E28" s="34"/>
      <c r="F28" s="119"/>
      <c r="G28" s="14"/>
    </row>
    <row r="29" spans="1:7" ht="22.5">
      <c r="A29" s="34"/>
      <c r="B29" s="32"/>
      <c r="C29" s="32"/>
      <c r="D29" s="119"/>
      <c r="E29" s="34"/>
      <c r="F29" s="119"/>
      <c r="G29" s="14"/>
    </row>
    <row r="30" spans="1:7" ht="22.5">
      <c r="A30" s="34"/>
      <c r="B30" s="32"/>
      <c r="C30" s="32"/>
      <c r="D30" s="119"/>
      <c r="E30" s="34"/>
      <c r="F30" s="119"/>
      <c r="G30" s="14"/>
    </row>
    <row r="31" spans="1:7" ht="22.5">
      <c r="A31" s="34"/>
      <c r="B31" s="32"/>
      <c r="C31" s="32"/>
      <c r="D31" s="119"/>
      <c r="E31" s="34"/>
      <c r="F31" s="119"/>
      <c r="G31" s="14"/>
    </row>
    <row r="32" spans="1:7" ht="22.5">
      <c r="A32" s="34"/>
      <c r="B32" s="32"/>
      <c r="C32" s="32"/>
      <c r="D32" s="119"/>
      <c r="E32" s="34"/>
      <c r="F32" s="119"/>
      <c r="G32" s="14"/>
    </row>
    <row r="33" spans="1:7" ht="22.5">
      <c r="A33" s="34"/>
      <c r="B33" s="32"/>
      <c r="C33" s="32"/>
      <c r="D33" s="119"/>
      <c r="E33" s="34"/>
      <c r="F33" s="119"/>
      <c r="G33" s="14"/>
    </row>
  </sheetData>
  <sheetProtection/>
  <mergeCells count="12">
    <mergeCell ref="A18:C18"/>
    <mergeCell ref="A20:C20"/>
    <mergeCell ref="A1:G1"/>
    <mergeCell ref="A2:C2"/>
    <mergeCell ref="A5:C5"/>
    <mergeCell ref="A22:C22"/>
    <mergeCell ref="A7:C7"/>
    <mergeCell ref="A23:C23"/>
    <mergeCell ref="A10:C10"/>
    <mergeCell ref="A12:C12"/>
    <mergeCell ref="A14:C14"/>
    <mergeCell ref="A16:C16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SarabunPSK,Regular"&amp;14สาขาวิชาศิลปศาสตร์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60" workbookViewId="0" topLeftCell="A7">
      <selection activeCell="D23" sqref="D23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6.710937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69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7.75" customHeight="1">
      <c r="A5" s="551" t="s">
        <v>73</v>
      </c>
      <c r="B5" s="552"/>
      <c r="C5" s="553"/>
      <c r="D5" s="15"/>
      <c r="E5" s="15"/>
      <c r="F5" s="15"/>
      <c r="G5" s="10"/>
    </row>
    <row r="6" spans="1:7" s="267" customFormat="1" ht="22.5">
      <c r="A6" s="262"/>
      <c r="B6" s="263"/>
      <c r="C6" s="263"/>
      <c r="D6" s="264"/>
      <c r="E6" s="265"/>
      <c r="F6" s="264"/>
      <c r="G6" s="266"/>
    </row>
    <row r="7" spans="1:18" s="8" customFormat="1" ht="20.25" customHeight="1">
      <c r="A7" s="551" t="s">
        <v>61</v>
      </c>
      <c r="B7" s="552"/>
      <c r="C7" s="553"/>
      <c r="D7" s="15">
        <f>SUM(D8:D10)</f>
        <v>248785</v>
      </c>
      <c r="E7" s="15"/>
      <c r="F7" s="15">
        <f>SUM(F8:F10)</f>
        <v>248785</v>
      </c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3.25" customHeight="1">
      <c r="A8" s="212">
        <v>1</v>
      </c>
      <c r="B8" s="213" t="s">
        <v>178</v>
      </c>
      <c r="C8" s="276" t="s">
        <v>220</v>
      </c>
      <c r="D8" s="214">
        <v>248785</v>
      </c>
      <c r="E8" s="177">
        <v>1</v>
      </c>
      <c r="F8" s="214">
        <v>248785</v>
      </c>
      <c r="G8" s="205" t="s">
        <v>236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</row>
    <row r="9" spans="1:18" s="8" customFormat="1" ht="20.25" customHeight="1">
      <c r="A9" s="551" t="s">
        <v>63</v>
      </c>
      <c r="B9" s="552"/>
      <c r="C9" s="553"/>
      <c r="D9" s="15"/>
      <c r="E9" s="15"/>
      <c r="F9" s="15"/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211" customFormat="1" ht="24.75" customHeight="1">
      <c r="A10" s="513"/>
      <c r="B10" s="513"/>
      <c r="C10" s="513"/>
      <c r="D10" s="513"/>
      <c r="E10" s="513"/>
      <c r="F10" s="513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</row>
    <row r="11" spans="1:18" s="8" customFormat="1" ht="20.25" customHeight="1">
      <c r="A11" s="551" t="s">
        <v>62</v>
      </c>
      <c r="B11" s="552"/>
      <c r="C11" s="553"/>
      <c r="D11" s="15">
        <f>SUM(D12:D14)</f>
        <v>471390</v>
      </c>
      <c r="E11" s="15"/>
      <c r="F11" s="15">
        <f>SUM(F12:F14)</f>
        <v>157129.98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59" customFormat="1" ht="24.75" customHeight="1">
      <c r="A12" s="492">
        <v>2</v>
      </c>
      <c r="B12" s="493" t="s">
        <v>221</v>
      </c>
      <c r="C12" s="490" t="s">
        <v>206</v>
      </c>
      <c r="D12" s="313">
        <v>157130</v>
      </c>
      <c r="E12" s="425">
        <v>3</v>
      </c>
      <c r="F12" s="313">
        <v>52376.66</v>
      </c>
      <c r="G12" s="489" t="s">
        <v>207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s="59" customFormat="1" ht="24.75" customHeight="1">
      <c r="A13" s="374">
        <v>3</v>
      </c>
      <c r="B13" s="364" t="s">
        <v>222</v>
      </c>
      <c r="C13" s="490" t="s">
        <v>206</v>
      </c>
      <c r="D13" s="313">
        <v>157130</v>
      </c>
      <c r="E13" s="425">
        <v>3</v>
      </c>
      <c r="F13" s="313">
        <v>52376.66</v>
      </c>
      <c r="G13" s="489" t="s">
        <v>207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s="59" customFormat="1" ht="24.75" customHeight="1">
      <c r="A14" s="374">
        <v>4</v>
      </c>
      <c r="B14" s="364" t="s">
        <v>223</v>
      </c>
      <c r="C14" s="490" t="s">
        <v>206</v>
      </c>
      <c r="D14" s="313">
        <v>157130</v>
      </c>
      <c r="E14" s="425">
        <v>3</v>
      </c>
      <c r="F14" s="313">
        <v>52376.66</v>
      </c>
      <c r="G14" s="489" t="s">
        <v>207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s="8" customFormat="1" ht="20.25" customHeight="1">
      <c r="A15" s="551" t="s">
        <v>74</v>
      </c>
      <c r="B15" s="552"/>
      <c r="C15" s="553"/>
      <c r="D15" s="15"/>
      <c r="E15" s="15"/>
      <c r="F15" s="15"/>
      <c r="G15" s="1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5" customFormat="1" ht="20.25" customHeight="1">
      <c r="A16" s="182"/>
      <c r="B16" s="163"/>
      <c r="C16" s="328"/>
      <c r="D16" s="170"/>
      <c r="E16" s="183"/>
      <c r="F16" s="170"/>
      <c r="G16" s="29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8" customFormat="1" ht="20.25" customHeight="1">
      <c r="A17" s="551" t="s">
        <v>84</v>
      </c>
      <c r="B17" s="552"/>
      <c r="C17" s="553"/>
      <c r="D17" s="15">
        <f>SUM(D18:D20)</f>
        <v>399239</v>
      </c>
      <c r="E17" s="16"/>
      <c r="F17" s="15">
        <f>SUM(F18:F20)</f>
        <v>399239</v>
      </c>
      <c r="G17" s="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5" customFormat="1" ht="20.25" customHeight="1">
      <c r="A18" s="186">
        <v>5</v>
      </c>
      <c r="B18" s="473" t="s">
        <v>176</v>
      </c>
      <c r="C18" s="472" t="s">
        <v>179</v>
      </c>
      <c r="D18" s="486">
        <v>127425</v>
      </c>
      <c r="E18" s="166">
        <v>1</v>
      </c>
      <c r="F18" s="486">
        <v>127425</v>
      </c>
      <c r="G18" s="489" t="s">
        <v>230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s="5" customFormat="1" ht="49.5" customHeight="1">
      <c r="A19" s="510">
        <v>6</v>
      </c>
      <c r="B19" s="473" t="s">
        <v>177</v>
      </c>
      <c r="C19" s="472" t="s">
        <v>180</v>
      </c>
      <c r="D19" s="486">
        <v>139540</v>
      </c>
      <c r="E19" s="363">
        <v>1</v>
      </c>
      <c r="F19" s="486">
        <v>139540</v>
      </c>
      <c r="G19" s="489" t="s">
        <v>231</v>
      </c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s="5" customFormat="1" ht="24" customHeight="1">
      <c r="A20" s="474">
        <v>7</v>
      </c>
      <c r="B20" s="473" t="s">
        <v>178</v>
      </c>
      <c r="C20" s="472" t="s">
        <v>181</v>
      </c>
      <c r="D20" s="486">
        <v>132274</v>
      </c>
      <c r="E20" s="363">
        <v>1</v>
      </c>
      <c r="F20" s="486">
        <v>132274</v>
      </c>
      <c r="G20" s="489" t="s">
        <v>232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</row>
    <row r="21" spans="1:18" s="8" customFormat="1" ht="20.25" customHeight="1">
      <c r="A21" s="551" t="s">
        <v>75</v>
      </c>
      <c r="B21" s="552"/>
      <c r="C21" s="553"/>
      <c r="D21" s="15"/>
      <c r="E21" s="15"/>
      <c r="F21" s="15"/>
      <c r="G21" s="1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8" customFormat="1" ht="22.5">
      <c r="A22" s="201"/>
      <c r="B22" s="336"/>
      <c r="C22" s="336"/>
      <c r="D22" s="337"/>
      <c r="E22" s="261"/>
      <c r="F22" s="337"/>
      <c r="G22" s="33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5" customFormat="1" ht="20.25" customHeight="1" thickBot="1">
      <c r="A23" s="545" t="s">
        <v>59</v>
      </c>
      <c r="B23" s="546"/>
      <c r="C23" s="547"/>
      <c r="D23" s="160">
        <f>SUM(D9+D11+D17)</f>
        <v>870629</v>
      </c>
      <c r="E23" s="230"/>
      <c r="F23" s="160">
        <f>SUM(F9+F11+F17)</f>
        <v>556368.98</v>
      </c>
      <c r="G23" s="26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5" customFormat="1" ht="20.25" customHeight="1" thickTop="1">
      <c r="A24" s="43"/>
      <c r="B24" s="28"/>
      <c r="C24" s="29"/>
      <c r="D24" s="30"/>
      <c r="E24" s="29"/>
      <c r="F24" s="30"/>
      <c r="G24" s="2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6" ht="30">
      <c r="A25" s="548" t="s">
        <v>85</v>
      </c>
      <c r="B25" s="548"/>
      <c r="C25" s="548"/>
      <c r="D25" s="33"/>
      <c r="F25" s="33"/>
    </row>
    <row r="26" spans="1:6" ht="30">
      <c r="A26" s="549" t="s">
        <v>99</v>
      </c>
      <c r="B26" s="549"/>
      <c r="C26" s="549"/>
      <c r="D26" s="33"/>
      <c r="F26" s="33"/>
    </row>
  </sheetData>
  <sheetProtection/>
  <mergeCells count="12">
    <mergeCell ref="A17:C17"/>
    <mergeCell ref="A21:C21"/>
    <mergeCell ref="A23:C23"/>
    <mergeCell ref="A25:C25"/>
    <mergeCell ref="A26:C26"/>
    <mergeCell ref="A1:G1"/>
    <mergeCell ref="A2:C2"/>
    <mergeCell ref="A5:C5"/>
    <mergeCell ref="A7:C7"/>
    <mergeCell ref="A9:C9"/>
    <mergeCell ref="A11:C11"/>
    <mergeCell ref="A15:C15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SarabunPSK,Regular"&amp;14สาขาวิชาศึกษาศาสตร์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="70" zoomScaleNormal="70" zoomScaleSheetLayoutView="70" zoomScalePageLayoutView="60" workbookViewId="0" topLeftCell="A3">
      <selection activeCell="D9" sqref="D9"/>
    </sheetView>
  </sheetViews>
  <sheetFormatPr defaultColWidth="9.00390625" defaultRowHeight="15"/>
  <cols>
    <col min="1" max="1" width="3.57421875" style="34" customWidth="1"/>
    <col min="2" max="2" width="27.57421875" style="32" customWidth="1"/>
    <col min="3" max="3" width="94.7109375" style="32" customWidth="1"/>
    <col min="4" max="4" width="16.140625" style="119" customWidth="1"/>
    <col min="5" max="5" width="7.140625" style="34" customWidth="1"/>
    <col min="6" max="6" width="15.140625" style="119" customWidth="1"/>
    <col min="7" max="7" width="38.00390625" style="14" customWidth="1"/>
    <col min="8" max="8" width="15.00390625" style="3" customWidth="1"/>
    <col min="9" max="16384" width="9.00390625" style="3" customWidth="1"/>
  </cols>
  <sheetData>
    <row r="1" spans="1:7" ht="21" customHeight="1">
      <c r="A1" s="550" t="s">
        <v>82</v>
      </c>
      <c r="B1" s="550"/>
      <c r="C1" s="550"/>
      <c r="D1" s="550"/>
      <c r="E1" s="550"/>
      <c r="F1" s="550"/>
      <c r="G1" s="550"/>
    </row>
    <row r="2" spans="1:7" ht="21" customHeight="1">
      <c r="A2" s="550" t="s">
        <v>71</v>
      </c>
      <c r="B2" s="550"/>
      <c r="C2" s="550"/>
      <c r="D2" s="207"/>
      <c r="E2" s="208"/>
      <c r="F2" s="207"/>
      <c r="G2" s="206"/>
    </row>
    <row r="3" spans="1:7" ht="22.5">
      <c r="A3" s="26"/>
      <c r="B3" s="24"/>
      <c r="C3" s="24"/>
      <c r="D3" s="118"/>
      <c r="E3" s="26"/>
      <c r="F3" s="118"/>
      <c r="G3" s="23"/>
    </row>
    <row r="4" spans="1:7" s="4" customFormat="1" ht="54.75" customHeight="1">
      <c r="A4" s="27" t="s">
        <v>72</v>
      </c>
      <c r="B4" s="35" t="s">
        <v>13</v>
      </c>
      <c r="C4" s="35" t="s">
        <v>14</v>
      </c>
      <c r="D4" s="36" t="s">
        <v>15</v>
      </c>
      <c r="E4" s="35" t="s">
        <v>16</v>
      </c>
      <c r="F4" s="36" t="s">
        <v>17</v>
      </c>
      <c r="G4" s="37" t="s">
        <v>18</v>
      </c>
    </row>
    <row r="5" spans="1:7" s="6" customFormat="1" ht="22.5">
      <c r="A5" s="551" t="s">
        <v>73</v>
      </c>
      <c r="B5" s="552"/>
      <c r="C5" s="553"/>
      <c r="D5" s="15">
        <f>SUM(D6:D6)</f>
        <v>0</v>
      </c>
      <c r="E5" s="9"/>
      <c r="F5" s="15">
        <f>SUM(F6:F6)</f>
        <v>0</v>
      </c>
      <c r="G5" s="10"/>
    </row>
    <row r="6" spans="1:7" s="248" customFormat="1" ht="22.5">
      <c r="A6" s="406"/>
      <c r="B6" s="254"/>
      <c r="C6" s="459"/>
      <c r="D6" s="460"/>
      <c r="E6" s="256"/>
      <c r="F6" s="255"/>
      <c r="G6" s="403"/>
    </row>
    <row r="7" spans="1:18" s="8" customFormat="1" ht="20.25" customHeight="1">
      <c r="A7" s="551" t="s">
        <v>61</v>
      </c>
      <c r="B7" s="552"/>
      <c r="C7" s="553"/>
      <c r="D7" s="15"/>
      <c r="E7" s="16"/>
      <c r="F7" s="15"/>
      <c r="G7" s="1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" customFormat="1" ht="20.25" customHeight="1">
      <c r="A8" s="42"/>
      <c r="B8" s="18"/>
      <c r="C8" s="19"/>
      <c r="D8" s="155"/>
      <c r="E8" s="19"/>
      <c r="F8" s="155"/>
      <c r="G8" s="20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8" customFormat="1" ht="20.25" customHeight="1">
      <c r="A9" s="551" t="s">
        <v>63</v>
      </c>
      <c r="B9" s="552"/>
      <c r="C9" s="553"/>
      <c r="D9" s="15">
        <f>SUM(D10:D13)</f>
        <v>2679640</v>
      </c>
      <c r="E9" s="15"/>
      <c r="F9" s="275">
        <f>SUM(F10:F13)</f>
        <v>893213.33</v>
      </c>
      <c r="G9" s="1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8" customFormat="1" ht="20.25" customHeight="1">
      <c r="A10" s="374">
        <v>1</v>
      </c>
      <c r="B10" s="364" t="s">
        <v>90</v>
      </c>
      <c r="C10" s="455" t="s">
        <v>135</v>
      </c>
      <c r="D10" s="427">
        <v>756780</v>
      </c>
      <c r="E10" s="374">
        <v>3</v>
      </c>
      <c r="F10" s="427">
        <v>252260</v>
      </c>
      <c r="G10" s="383" t="s">
        <v>136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59" customFormat="1" ht="20.25" customHeight="1">
      <c r="A11" s="257">
        <v>2</v>
      </c>
      <c r="B11" s="428" t="s">
        <v>134</v>
      </c>
      <c r="C11" s="455" t="s">
        <v>135</v>
      </c>
      <c r="D11" s="427">
        <v>756780</v>
      </c>
      <c r="E11" s="374">
        <v>3</v>
      </c>
      <c r="F11" s="427">
        <v>252260</v>
      </c>
      <c r="G11" s="383" t="s">
        <v>136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59" customFormat="1" ht="20.25" customHeight="1">
      <c r="A12" s="429"/>
      <c r="B12" s="430"/>
      <c r="C12" s="455" t="s">
        <v>137</v>
      </c>
      <c r="D12" s="427">
        <v>409300</v>
      </c>
      <c r="E12" s="374">
        <v>3</v>
      </c>
      <c r="F12" s="427">
        <v>136433.33</v>
      </c>
      <c r="G12" s="383" t="s">
        <v>138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8" customFormat="1" ht="20.25" customHeight="1">
      <c r="A13" s="374">
        <v>3</v>
      </c>
      <c r="B13" s="364" t="s">
        <v>97</v>
      </c>
      <c r="C13" s="455" t="s">
        <v>135</v>
      </c>
      <c r="D13" s="427">
        <v>756780</v>
      </c>
      <c r="E13" s="374">
        <v>3</v>
      </c>
      <c r="F13" s="427">
        <v>252260</v>
      </c>
      <c r="G13" s="383" t="s">
        <v>136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8" customFormat="1" ht="20.25" customHeight="1">
      <c r="A14" s="551" t="s">
        <v>62</v>
      </c>
      <c r="B14" s="552"/>
      <c r="C14" s="553"/>
      <c r="D14" s="15">
        <f>SUM(D15:D15)</f>
        <v>0</v>
      </c>
      <c r="E14" s="16"/>
      <c r="F14" s="15"/>
      <c r="G14" s="1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59" customFormat="1" ht="20.25" customHeight="1">
      <c r="A15" s="389"/>
      <c r="B15" s="271"/>
      <c r="C15" s="271"/>
      <c r="D15" s="258"/>
      <c r="E15" s="259"/>
      <c r="F15" s="258"/>
      <c r="G15" s="33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8" customFormat="1" ht="20.25" customHeight="1">
      <c r="A16" s="551" t="s">
        <v>84</v>
      </c>
      <c r="B16" s="552"/>
      <c r="C16" s="553"/>
      <c r="D16" s="15">
        <f>SUM(D17:D17)</f>
        <v>0</v>
      </c>
      <c r="E16" s="16"/>
      <c r="F16" s="15">
        <f>SUM(F17:F17)</f>
        <v>0</v>
      </c>
      <c r="G16" s="1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91" customFormat="1" ht="23.25" customHeight="1">
      <c r="A17" s="250"/>
      <c r="B17" s="390"/>
      <c r="C17" s="171"/>
      <c r="D17" s="165"/>
      <c r="E17" s="166"/>
      <c r="F17" s="165"/>
      <c r="G17" s="327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s="8" customFormat="1" ht="20.25" customHeight="1">
      <c r="A18" s="551" t="s">
        <v>75</v>
      </c>
      <c r="B18" s="552"/>
      <c r="C18" s="553"/>
      <c r="D18" s="15"/>
      <c r="E18" s="15"/>
      <c r="F18" s="15"/>
      <c r="G18" s="1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211" customFormat="1" ht="20.25" customHeight="1">
      <c r="A19" s="347"/>
      <c r="B19" s="347"/>
      <c r="C19" s="347"/>
      <c r="D19" s="348"/>
      <c r="E19" s="348"/>
      <c r="F19" s="348"/>
      <c r="G19" s="34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s="5" customFormat="1" ht="20.25" customHeight="1" thickBot="1">
      <c r="A20" s="545" t="s">
        <v>59</v>
      </c>
      <c r="B20" s="546"/>
      <c r="C20" s="547"/>
      <c r="D20" s="160">
        <f>SUM(D9)</f>
        <v>2679640</v>
      </c>
      <c r="E20" s="230"/>
      <c r="F20" s="160">
        <f>SUM(F9)</f>
        <v>893213.33</v>
      </c>
      <c r="G20" s="2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5" customFormat="1" ht="20.25" customHeight="1" thickTop="1">
      <c r="A21" s="43"/>
      <c r="B21" s="28"/>
      <c r="C21" s="29"/>
      <c r="D21" s="30"/>
      <c r="E21" s="29"/>
      <c r="F21" s="30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6" ht="30">
      <c r="A22" s="548" t="s">
        <v>85</v>
      </c>
      <c r="B22" s="548"/>
      <c r="C22" s="548"/>
      <c r="D22" s="33"/>
      <c r="F22" s="33"/>
    </row>
    <row r="23" spans="1:6" ht="30">
      <c r="A23" s="549" t="s">
        <v>99</v>
      </c>
      <c r="B23" s="549"/>
      <c r="C23" s="549"/>
      <c r="D23" s="33"/>
      <c r="F23" s="33"/>
    </row>
  </sheetData>
  <sheetProtection/>
  <mergeCells count="11">
    <mergeCell ref="A7:C7"/>
    <mergeCell ref="A14:C14"/>
    <mergeCell ref="A16:C16"/>
    <mergeCell ref="A18:C18"/>
    <mergeCell ref="A22:C22"/>
    <mergeCell ref="A23:C23"/>
    <mergeCell ref="A1:G1"/>
    <mergeCell ref="A2:C2"/>
    <mergeCell ref="A5:C5"/>
    <mergeCell ref="A9:C9"/>
    <mergeCell ref="A20:C20"/>
  </mergeCells>
  <printOptions horizontalCentered="1"/>
  <pageMargins left="0.7086614173228347" right="0.7086614173228347" top="0.5905511811023623" bottom="0.5905511811023623" header="0.1968503937007874" footer="0.1968503937007874"/>
  <pageSetup firstPageNumber="2" useFirstPageNumber="1" horizontalDpi="600" verticalDpi="600" orientation="landscape" paperSize="9" scale="60" r:id="rId1"/>
  <headerFooter>
    <oddHeader>&amp;R&amp;"TH SarabunPSK,Regular"&amp;14&amp;P</oddHeader>
    <oddFooter>&amp;L&amp;"TH SarabunPSK,Regular"&amp;14สาขาวิชาเศรษฐศาสตร์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QASESMAN</dc:creator>
  <cp:keywords/>
  <dc:description/>
  <cp:lastModifiedBy>ธัญนันท์ โชคธนาวิสิทธิ์</cp:lastModifiedBy>
  <cp:lastPrinted>2017-06-22T07:43:43Z</cp:lastPrinted>
  <dcterms:created xsi:type="dcterms:W3CDTF">2010-03-10T02:33:00Z</dcterms:created>
  <dcterms:modified xsi:type="dcterms:W3CDTF">2017-06-22T07:52:49Z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